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9C493A86-21D2-4C79-BE76-8C2112E69CD9}" xr6:coauthVersionLast="47" xr6:coauthVersionMax="47" xr10:uidLastSave="{00000000-0000-0000-0000-000000000000}"/>
  <workbookProtection workbookAlgorithmName="SHA-512" workbookHashValue="jmCJMgEle2BTTL3dQ5YOy+F+0xTA7/GbNG5PDbJR2IzSN/cHOo9F58Yw0hycFwaPVYaXAxNwlVSYnY+0kneZXg==" workbookSaltValue="+YMVQBud8lFBz6gv9/86HQ==" workbookSpinCount="100000" lockStructure="1"/>
  <bookViews>
    <workbookView xWindow="1900" yWindow="460" windowWidth="16610" windowHeight="962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" l="1"/>
  <c r="I11" i="6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K72" i="6" s="1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B791" i="8" s="1"/>
  <c r="A786" i="8"/>
  <c r="B792" i="8" s="1"/>
  <c r="A787" i="8"/>
  <c r="B793" i="8" s="1"/>
  <c r="A788" i="8"/>
  <c r="A789" i="8"/>
  <c r="B795" i="8" s="1"/>
  <c r="A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4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143" i="2" l="1"/>
  <c r="F3083" i="2"/>
  <c r="F3023" i="2"/>
  <c r="F3022" i="2"/>
  <c r="F3142" i="2"/>
  <c r="F3082" i="2"/>
  <c r="F3134" i="2"/>
  <c r="F3014" i="2"/>
  <c r="F3074" i="2"/>
  <c r="F3006" i="2"/>
  <c r="F3066" i="2"/>
  <c r="F3126" i="2"/>
  <c r="AV1" i="2"/>
  <c r="H19" i="6"/>
  <c r="H27" i="6"/>
  <c r="H35" i="6"/>
  <c r="H43" i="6"/>
  <c r="H51" i="6"/>
  <c r="H59" i="6"/>
  <c r="H16" i="6"/>
  <c r="H18" i="6"/>
  <c r="H20" i="6"/>
  <c r="H28" i="6"/>
  <c r="H36" i="6"/>
  <c r="H44" i="6"/>
  <c r="H52" i="6"/>
  <c r="H60" i="6"/>
  <c r="H66" i="6"/>
  <c r="H21" i="6"/>
  <c r="H29" i="6"/>
  <c r="H37" i="6"/>
  <c r="H45" i="6"/>
  <c r="H53" i="6"/>
  <c r="H61" i="6"/>
  <c r="H50" i="6"/>
  <c r="H22" i="6"/>
  <c r="H30" i="6"/>
  <c r="H38" i="6"/>
  <c r="H46" i="6"/>
  <c r="H54" i="6"/>
  <c r="H62" i="6"/>
  <c r="H58" i="6"/>
  <c r="H23" i="6"/>
  <c r="H31" i="6"/>
  <c r="H39" i="6"/>
  <c r="H47" i="6"/>
  <c r="H55" i="6"/>
  <c r="H63" i="6"/>
  <c r="H34" i="6"/>
  <c r="H24" i="6"/>
  <c r="H32" i="6"/>
  <c r="H40" i="6"/>
  <c r="H48" i="6"/>
  <c r="H56" i="6"/>
  <c r="H64" i="6"/>
  <c r="H26" i="6"/>
  <c r="H17" i="6"/>
  <c r="H25" i="6"/>
  <c r="H33" i="6"/>
  <c r="H41" i="6"/>
  <c r="H49" i="6"/>
  <c r="H57" i="6"/>
  <c r="H65" i="6"/>
  <c r="H42" i="6"/>
  <c r="F3013" i="2"/>
  <c r="F3073" i="2"/>
  <c r="F3133" i="2"/>
  <c r="F3020" i="2"/>
  <c r="F3080" i="2"/>
  <c r="F3140" i="2"/>
  <c r="F3012" i="2"/>
  <c r="F3072" i="2"/>
  <c r="F3132" i="2"/>
  <c r="F3004" i="2"/>
  <c r="F3064" i="2"/>
  <c r="F3124" i="2"/>
  <c r="F3127" i="2"/>
  <c r="F3067" i="2"/>
  <c r="F3007" i="2"/>
  <c r="F3005" i="2"/>
  <c r="F3065" i="2"/>
  <c r="F3125" i="2"/>
  <c r="F3019" i="2"/>
  <c r="F3079" i="2"/>
  <c r="F3139" i="2"/>
  <c r="F3011" i="2"/>
  <c r="F3071" i="2"/>
  <c r="F3131" i="2"/>
  <c r="F3003" i="2"/>
  <c r="F3063" i="2"/>
  <c r="F3123" i="2"/>
  <c r="F3135" i="2"/>
  <c r="F3015" i="2"/>
  <c r="F3075" i="2"/>
  <c r="F3018" i="2"/>
  <c r="F3078" i="2"/>
  <c r="F3138" i="2"/>
  <c r="F3010" i="2"/>
  <c r="F3070" i="2"/>
  <c r="F3130" i="2"/>
  <c r="F3002" i="2"/>
  <c r="F3062" i="2"/>
  <c r="F3122" i="2"/>
  <c r="F3017" i="2"/>
  <c r="F3077" i="2"/>
  <c r="F3137" i="2"/>
  <c r="F3009" i="2"/>
  <c r="F3069" i="2"/>
  <c r="F3129" i="2"/>
  <c r="F3021" i="2"/>
  <c r="F3081" i="2"/>
  <c r="F3141" i="2"/>
  <c r="F3084" i="2"/>
  <c r="F3024" i="2"/>
  <c r="F3144" i="2"/>
  <c r="F3076" i="2"/>
  <c r="F3136" i="2"/>
  <c r="F301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K3574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H3305" i="2"/>
  <c r="E3182" i="2"/>
  <c r="E3222" i="2" s="1"/>
  <c r="E3183" i="2"/>
  <c r="E3223" i="2" s="1"/>
  <c r="E3184" i="2"/>
  <c r="E3224" i="2" s="1"/>
  <c r="E3185" i="2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E3225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3" i="2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02" i="2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G122" i="2"/>
  <c r="B1802" i="2"/>
  <c r="B2402" i="2"/>
  <c r="N3136" i="2"/>
  <c r="O122" i="2"/>
  <c r="G1742" i="2"/>
  <c r="O602" i="2"/>
  <c r="B1322" i="2"/>
  <c r="N3142" i="2"/>
  <c r="N3133" i="2"/>
  <c r="J3125" i="2"/>
  <c r="O482" i="2"/>
  <c r="N3140" i="2"/>
  <c r="B1382" i="2"/>
  <c r="B122" i="2"/>
  <c r="B602" i="2"/>
  <c r="G2582" i="2"/>
  <c r="K1382" i="2"/>
  <c r="G1142" i="2"/>
  <c r="G482" i="2"/>
  <c r="G1442" i="2"/>
  <c r="K242" i="2"/>
  <c r="O842" i="2"/>
  <c r="O2762" i="2"/>
  <c r="K2642" i="2"/>
  <c r="B1922" i="2"/>
  <c r="B2102" i="2"/>
  <c r="B2" i="2"/>
  <c r="N3130" i="2"/>
  <c r="N3124" i="2"/>
  <c r="G1322" i="2"/>
  <c r="G62" i="2"/>
  <c r="G362" i="2"/>
  <c r="B2282" i="2"/>
  <c r="O1082" i="2"/>
  <c r="O1382" i="2"/>
  <c r="G1502" i="2"/>
  <c r="G2642" i="2"/>
  <c r="N3128" i="2"/>
  <c r="O2162" i="2"/>
  <c r="K1622" i="2"/>
  <c r="B542" i="2"/>
  <c r="K2762" i="2"/>
  <c r="G2102" i="2"/>
  <c r="K842" i="2"/>
  <c r="O362" i="2"/>
  <c r="N3139" i="2"/>
  <c r="O1982" i="2"/>
  <c r="N3134" i="2"/>
  <c r="B662" i="2"/>
  <c r="G2762" i="2"/>
  <c r="J3130" i="2"/>
  <c r="B1742" i="2"/>
  <c r="B2702" i="2"/>
  <c r="B2762" i="2"/>
  <c r="B482" i="2"/>
  <c r="O242" i="2"/>
  <c r="O1322" i="2"/>
  <c r="N3141" i="2"/>
  <c r="G182" i="2"/>
  <c r="O1562" i="2"/>
  <c r="K1562" i="2"/>
  <c r="O2702" i="2"/>
  <c r="B2642" i="2"/>
  <c r="J3123" i="2"/>
  <c r="N3127" i="2"/>
  <c r="G1862" i="2"/>
  <c r="B422" i="2"/>
  <c r="N3125" i="2"/>
  <c r="O302" i="2"/>
  <c r="B3062" i="2"/>
  <c r="O2042" i="2"/>
  <c r="K542" i="2"/>
  <c r="O1922" i="2"/>
  <c r="G2882" i="2"/>
  <c r="B902" i="2"/>
  <c r="G242" i="2"/>
  <c r="B2522" i="2"/>
  <c r="G842" i="2"/>
  <c r="K2282" i="2"/>
  <c r="J3129" i="2"/>
  <c r="N3135" i="2"/>
  <c r="O1142" i="2"/>
  <c r="B1082" i="2"/>
  <c r="J3126" i="2"/>
  <c r="K1802" i="2"/>
  <c r="N3129" i="2"/>
  <c r="J3122" i="2"/>
  <c r="G782" i="2"/>
  <c r="K2462" i="2"/>
  <c r="J3124" i="2"/>
  <c r="O2942" i="2"/>
  <c r="N3137" i="2"/>
  <c r="N3126" i="2"/>
  <c r="B782" i="2"/>
  <c r="K1442" i="2"/>
  <c r="B1562" i="2"/>
  <c r="G662" i="2"/>
  <c r="J3127" i="2"/>
  <c r="G602" i="2"/>
  <c r="G1262" i="2"/>
  <c r="G2522" i="2"/>
  <c r="N3143" i="2"/>
  <c r="K782" i="2"/>
  <c r="K1202" i="2"/>
  <c r="G422" i="2"/>
  <c r="B2462" i="2"/>
  <c r="G302" i="2"/>
  <c r="B3122" i="2"/>
  <c r="G1382" i="2"/>
  <c r="G902" i="2"/>
  <c r="B362" i="2"/>
  <c r="B3002" i="2"/>
  <c r="G1922" i="2"/>
  <c r="O902" i="2"/>
  <c r="N3138" i="2"/>
  <c r="O2462" i="2"/>
  <c r="B2942" i="2"/>
  <c r="K182" i="2"/>
  <c r="N3131" i="2"/>
  <c r="K122" i="2"/>
  <c r="K1322" i="2"/>
  <c r="O542" i="2"/>
  <c r="B2882" i="2"/>
  <c r="O2282" i="2"/>
  <c r="N3144" i="2"/>
  <c r="G542" i="2"/>
  <c r="O1742" i="2"/>
  <c r="J3128" i="2"/>
  <c r="N313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L242" i="2"/>
  <c r="M242" i="2"/>
  <c r="H182" i="2"/>
  <c r="I182" i="2"/>
  <c r="D422" i="2"/>
  <c r="C422" i="2"/>
  <c r="C122" i="2"/>
  <c r="D122" i="2"/>
  <c r="Q122" i="2"/>
  <c r="R122" i="2"/>
  <c r="T122" i="2"/>
  <c r="Q242" i="2"/>
  <c r="T242" i="2"/>
  <c r="R242" i="2"/>
  <c r="T302" i="2"/>
  <c r="Q302" i="2"/>
  <c r="R302" i="2"/>
  <c r="I362" i="2"/>
  <c r="H362" i="2"/>
  <c r="H62" i="2"/>
  <c r="I62" i="2"/>
  <c r="L182" i="2"/>
  <c r="M182" i="2"/>
  <c r="H242" i="2"/>
  <c r="I242" i="2"/>
  <c r="I542" i="2"/>
  <c r="H5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D362" i="2"/>
  <c r="C362" i="2"/>
  <c r="R362" i="2"/>
  <c r="Q362" i="2"/>
  <c r="T362" i="2"/>
  <c r="I482" i="2"/>
  <c r="H482" i="2"/>
  <c r="D542" i="2"/>
  <c r="C542" i="2"/>
  <c r="R542" i="2"/>
  <c r="Q542" i="2"/>
  <c r="T542" i="2"/>
  <c r="I662" i="2"/>
  <c r="H662" i="2"/>
  <c r="C782" i="2"/>
  <c r="D782" i="2"/>
  <c r="H842" i="2"/>
  <c r="I842" i="2"/>
  <c r="H422" i="2"/>
  <c r="I422" i="2"/>
  <c r="C482" i="2"/>
  <c r="D482" i="2"/>
  <c r="T482" i="2"/>
  <c r="Q482" i="2"/>
  <c r="R482" i="2"/>
  <c r="M542" i="2"/>
  <c r="L542" i="2"/>
  <c r="I602" i="2"/>
  <c r="H602" i="2"/>
  <c r="D662" i="2"/>
  <c r="C662" i="2"/>
  <c r="H782" i="2"/>
  <c r="I782" i="2"/>
  <c r="D902" i="2"/>
  <c r="C902" i="2"/>
  <c r="D1082" i="2"/>
  <c r="C1082" i="2"/>
  <c r="T1082" i="2"/>
  <c r="R1082" i="2"/>
  <c r="Q1082" i="2"/>
  <c r="I1142" i="2"/>
  <c r="H1142" i="2"/>
  <c r="Q1142" i="2"/>
  <c r="T1142" i="2"/>
  <c r="R114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I1382" i="2"/>
  <c r="H1382" i="2"/>
  <c r="M1622" i="2"/>
  <c r="L1622" i="2"/>
  <c r="T1742" i="2"/>
  <c r="R1742" i="2"/>
  <c r="Q1742" i="2"/>
  <c r="D1922" i="2"/>
  <c r="C1922" i="2"/>
  <c r="H1742" i="2"/>
  <c r="I1742" i="2"/>
  <c r="C1802" i="2"/>
  <c r="D1802" i="2"/>
  <c r="M1562" i="2"/>
  <c r="L1562" i="2"/>
  <c r="I1862" i="2"/>
  <c r="H1862" i="2"/>
  <c r="Q2042" i="2"/>
  <c r="T2042" i="2"/>
  <c r="R2042" i="2"/>
  <c r="D2402" i="2"/>
  <c r="C2402" i="2"/>
  <c r="C1742" i="2"/>
  <c r="D1742" i="2"/>
  <c r="T1922" i="2"/>
  <c r="R1922" i="2"/>
  <c r="Q1922" i="2"/>
  <c r="T2162" i="2"/>
  <c r="Q2162" i="2"/>
  <c r="R2162" i="2"/>
  <c r="M1802" i="2"/>
  <c r="L1802" i="2"/>
  <c r="H1922" i="2"/>
  <c r="I1922" i="2"/>
  <c r="D2102" i="2"/>
  <c r="C2102" i="2"/>
  <c r="T2282" i="2"/>
  <c r="R2282" i="2"/>
  <c r="Q2282" i="2"/>
  <c r="T1982" i="2"/>
  <c r="Q1982" i="2"/>
  <c r="R1982" i="2"/>
  <c r="H2582" i="2"/>
  <c r="I2582" i="2"/>
  <c r="D2282" i="2"/>
  <c r="C2282" i="2"/>
  <c r="M2462" i="2"/>
  <c r="L2462" i="2"/>
  <c r="C2522" i="2"/>
  <c r="D2522" i="2"/>
  <c r="L2282" i="2"/>
  <c r="M2282" i="2"/>
  <c r="H2102" i="2"/>
  <c r="I210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C2462" i="2"/>
  <c r="D24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D2882" i="2"/>
  <c r="C2882" i="2"/>
  <c r="C2942" i="2"/>
  <c r="D2942" i="2"/>
  <c r="C3062" i="2"/>
  <c r="D3062" i="2"/>
  <c r="D3122" i="2"/>
  <c r="C3122" i="2"/>
  <c r="C3002" i="2"/>
  <c r="D300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AF2" i="6" s="1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X120" i="6"/>
  <c r="V120" i="6"/>
  <c r="R120" i="6"/>
  <c r="J120" i="6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R71" i="6"/>
  <c r="J71" i="6"/>
  <c r="T71" i="6" s="1"/>
  <c r="I71" i="6"/>
  <c r="R70" i="6"/>
  <c r="J70" i="6"/>
  <c r="T70" i="6" s="1"/>
  <c r="I70" i="6"/>
  <c r="R69" i="6"/>
  <c r="J69" i="6"/>
  <c r="T69" i="6" s="1"/>
  <c r="AI69" i="6" s="1"/>
  <c r="A69" i="7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L8" i="4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60" i="1"/>
  <c r="N160" i="1" s="1"/>
  <c r="L156" i="1"/>
  <c r="N156" i="1" s="1"/>
  <c r="L155" i="1"/>
  <c r="N155" i="1" s="1"/>
  <c r="L154" i="1"/>
  <c r="N154" i="1" s="1"/>
  <c r="L151" i="1"/>
  <c r="N151" i="1" s="1"/>
  <c r="L150" i="1"/>
  <c r="N150" i="1" s="1"/>
  <c r="L148" i="1"/>
  <c r="N148" i="1" s="1"/>
  <c r="L144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J23" i="1"/>
  <c r="J3" i="1"/>
  <c r="K902" i="2"/>
  <c r="O2102" i="2"/>
  <c r="O2522" i="2"/>
  <c r="K662" i="2"/>
  <c r="B302" i="2"/>
  <c r="B182" i="2"/>
  <c r="G722" i="2"/>
  <c r="K1082" i="2"/>
  <c r="K2162" i="2"/>
  <c r="N3123" i="2"/>
  <c r="N3122" i="2"/>
  <c r="G1562" i="2"/>
  <c r="M902" i="2" l="1"/>
  <c r="L902" i="2"/>
  <c r="H722" i="2"/>
  <c r="I722" i="2"/>
  <c r="T2102" i="2"/>
  <c r="R2102" i="2"/>
  <c r="Q2102" i="2"/>
  <c r="L157" i="1"/>
  <c r="N157" i="1" s="1"/>
  <c r="L149" i="1"/>
  <c r="N149" i="1" s="1"/>
  <c r="AI119" i="6"/>
  <c r="A119" i="7" s="1"/>
  <c r="L158" i="1"/>
  <c r="N158" i="1" s="1"/>
  <c r="L146" i="1"/>
  <c r="N146" i="1" s="1"/>
  <c r="L153" i="1"/>
  <c r="N153" i="1" s="1"/>
  <c r="L147" i="1"/>
  <c r="N147" i="1" s="1"/>
  <c r="S43" i="4"/>
  <c r="AI13" i="6"/>
  <c r="A13" i="7" s="1"/>
  <c r="C182" i="2"/>
  <c r="D182" i="2"/>
  <c r="H1562" i="2"/>
  <c r="I1562" i="2"/>
  <c r="M1082" i="2"/>
  <c r="L1082" i="2"/>
  <c r="M662" i="2"/>
  <c r="L662" i="2"/>
  <c r="C302" i="2"/>
  <c r="D302" i="2"/>
  <c r="Q2522" i="2"/>
  <c r="R2522" i="2"/>
  <c r="T2522" i="2"/>
  <c r="M2162" i="2"/>
  <c r="L2162" i="2"/>
  <c r="AI71" i="6"/>
  <c r="A71" i="7" s="1"/>
  <c r="I7" i="4"/>
  <c r="L152" i="1"/>
  <c r="N152" i="1" s="1"/>
  <c r="L145" i="1"/>
  <c r="N145" i="1" s="1"/>
  <c r="L159" i="1"/>
  <c r="N159" i="1" s="1"/>
  <c r="AI70" i="6"/>
  <c r="A70" i="7" s="1"/>
  <c r="AI121" i="6"/>
  <c r="A121" i="7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Z20" i="2"/>
  <c r="F58" i="1" s="1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Z31" i="2"/>
  <c r="F69" i="1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L162" i="1"/>
  <c r="N162" i="1" s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AD20" i="2" l="1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29" i="4" s="1"/>
  <c r="M2" i="3" s="1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S2316" i="2"/>
  <c r="S3020" i="2"/>
  <c r="S2310" i="2"/>
  <c r="S396" i="2"/>
  <c r="S2773" i="2"/>
  <c r="F1098" i="2"/>
  <c r="F790" i="2"/>
  <c r="F484" i="2"/>
  <c r="S2021" i="2"/>
  <c r="S628" i="2"/>
  <c r="N183" i="2"/>
  <c r="S2748" i="2"/>
  <c r="F909" i="2"/>
  <c r="J662" i="2"/>
  <c r="S499" i="2"/>
  <c r="F1386" i="2"/>
  <c r="F1096" i="2"/>
  <c r="S2533" i="2"/>
  <c r="J907" i="2"/>
  <c r="S511" i="2"/>
  <c r="S2290" i="2"/>
  <c r="S2718" i="2"/>
  <c r="F2475" i="2"/>
  <c r="N904" i="2"/>
  <c r="S2046" i="2"/>
  <c r="S395" i="2"/>
  <c r="O962" i="2"/>
  <c r="S367" i="2"/>
  <c r="S3072" i="2"/>
  <c r="J1322" i="2"/>
  <c r="S2144" i="2"/>
  <c r="N1388" i="2"/>
  <c r="S1569" i="2"/>
  <c r="N3021" i="2"/>
  <c r="F485" i="2"/>
  <c r="S151" i="2"/>
  <c r="S2132" i="2"/>
  <c r="N553" i="2"/>
  <c r="J1443" i="2"/>
  <c r="S2950" i="2"/>
  <c r="S860" i="2"/>
  <c r="S2744" i="2"/>
  <c r="N242" i="2"/>
  <c r="S387" i="2"/>
  <c r="S131" i="2"/>
  <c r="F1762" i="2"/>
  <c r="S353" i="2"/>
  <c r="S2005" i="2"/>
  <c r="N1322" i="2"/>
  <c r="F2776" i="2"/>
  <c r="F2297" i="2"/>
  <c r="N1331" i="2"/>
  <c r="S2283" i="2"/>
  <c r="N2775" i="2"/>
  <c r="F1326" i="2"/>
  <c r="N801" i="2"/>
  <c r="F21" i="2"/>
  <c r="J724" i="2"/>
  <c r="S2103" i="2"/>
  <c r="F663" i="2"/>
  <c r="N909" i="2"/>
  <c r="F1404" i="2"/>
  <c r="S2126" i="2"/>
  <c r="S326" i="2"/>
  <c r="J2645" i="2"/>
  <c r="N1091" i="2"/>
  <c r="J307" i="2"/>
  <c r="J489" i="2"/>
  <c r="S552" i="2"/>
  <c r="S1109" i="2"/>
  <c r="F2109" i="2"/>
  <c r="N2466" i="2"/>
  <c r="S2013" i="2"/>
  <c r="F186" i="2"/>
  <c r="F11" i="2"/>
  <c r="S1153" i="2"/>
  <c r="S1169" i="2"/>
  <c r="S1996" i="2"/>
  <c r="S1152" i="2"/>
  <c r="S517" i="2"/>
  <c r="F1097" i="2"/>
  <c r="S1592" i="2"/>
  <c r="S572" i="2"/>
  <c r="F2949" i="2"/>
  <c r="J486" i="2"/>
  <c r="S941" i="2"/>
  <c r="S1945" i="2"/>
  <c r="F2962" i="2"/>
  <c r="F908" i="2"/>
  <c r="S158" i="2"/>
  <c r="N2656" i="2"/>
  <c r="J187" i="2"/>
  <c r="F564" i="2"/>
  <c r="N1448" i="2"/>
  <c r="S2293" i="2"/>
  <c r="S1348" i="2"/>
  <c r="S2479" i="2"/>
  <c r="F1090" i="2"/>
  <c r="S2089" i="2"/>
  <c r="S2776" i="2"/>
  <c r="N1336" i="2"/>
  <c r="S2332" i="2"/>
  <c r="F6" i="2"/>
  <c r="S946" i="2"/>
  <c r="S507" i="2"/>
  <c r="S557" i="2"/>
  <c r="S2703" i="2"/>
  <c r="F2478" i="2"/>
  <c r="J2643" i="2"/>
  <c r="S2134" i="2"/>
  <c r="N1575" i="2"/>
  <c r="F1753" i="2"/>
  <c r="S582" i="2"/>
  <c r="S2066" i="2"/>
  <c r="S122" i="2"/>
  <c r="S639" i="2"/>
  <c r="S650" i="2"/>
  <c r="F2484" i="2"/>
  <c r="S544" i="2"/>
  <c r="F2111" i="2"/>
  <c r="N1389" i="2"/>
  <c r="S2009" i="2"/>
  <c r="S1966" i="2"/>
  <c r="J2642" i="2"/>
  <c r="N1329" i="2"/>
  <c r="S1751" i="2"/>
  <c r="S330" i="2"/>
  <c r="S915" i="2"/>
  <c r="S1158" i="2"/>
  <c r="N1638" i="2"/>
  <c r="S546" i="2"/>
  <c r="S2170" i="2"/>
  <c r="F130" i="2"/>
  <c r="J726" i="2"/>
  <c r="S401" i="2"/>
  <c r="S925" i="2"/>
  <c r="S912" i="2"/>
  <c r="F795" i="2"/>
  <c r="F380" i="2"/>
  <c r="K2522" i="2"/>
  <c r="F662" i="2"/>
  <c r="S2982" i="2"/>
  <c r="G2822" i="2"/>
  <c r="J545" i="2"/>
  <c r="F664" i="2"/>
  <c r="F136" i="2"/>
  <c r="N1104" i="2"/>
  <c r="F2529" i="2"/>
  <c r="F14" i="2"/>
  <c r="F2123" i="2"/>
  <c r="S1328" i="2"/>
  <c r="S304" i="2"/>
  <c r="J2110" i="2"/>
  <c r="F315" i="2"/>
  <c r="S551" i="2"/>
  <c r="S2978" i="2"/>
  <c r="F141" i="2"/>
  <c r="S138" i="2"/>
  <c r="F500" i="2"/>
  <c r="S1392" i="2"/>
  <c r="S2014" i="2"/>
  <c r="S159" i="2"/>
  <c r="N1398" i="2"/>
  <c r="S948" i="2"/>
  <c r="F1744" i="2"/>
  <c r="J183" i="2"/>
  <c r="F16" i="2"/>
  <c r="N2299" i="2"/>
  <c r="S2138" i="2"/>
  <c r="S163" i="2"/>
  <c r="S902" i="2"/>
  <c r="S1964" i="2"/>
  <c r="F363" i="2"/>
  <c r="F383" i="2"/>
  <c r="S2555" i="2"/>
  <c r="S2568" i="2"/>
  <c r="F2961" i="2"/>
  <c r="F798" i="2"/>
  <c r="S1355" i="2"/>
  <c r="S1159" i="2"/>
  <c r="S872" i="2"/>
  <c r="F2540" i="2"/>
  <c r="F306" i="2"/>
  <c r="S1605" i="2"/>
  <c r="S885" i="2"/>
  <c r="F2543" i="2"/>
  <c r="J849" i="2"/>
  <c r="F1814" i="2"/>
  <c r="S905" i="2"/>
  <c r="S2491" i="2"/>
  <c r="S641" i="2"/>
  <c r="S629" i="2"/>
  <c r="J362" i="2"/>
  <c r="S1087" i="2"/>
  <c r="F2525" i="2"/>
  <c r="S1121" i="2"/>
  <c r="N3005" i="2"/>
  <c r="S533" i="2"/>
  <c r="S1150" i="2"/>
  <c r="N1571" i="2"/>
  <c r="J64" i="2"/>
  <c r="F1943" i="2"/>
  <c r="S939" i="2"/>
  <c r="N1403" i="2"/>
  <c r="N2303" i="2"/>
  <c r="S169" i="2"/>
  <c r="F1941" i="2"/>
  <c r="F2766" i="2"/>
  <c r="S323" i="2"/>
  <c r="F605" i="2"/>
  <c r="S1339" i="2"/>
  <c r="S927" i="2"/>
  <c r="S374" i="2"/>
  <c r="S136" i="2"/>
  <c r="S1954" i="2"/>
  <c r="S592" i="2"/>
  <c r="F201" i="2"/>
  <c r="F18" i="2"/>
  <c r="S316" i="2"/>
  <c r="N187" i="2"/>
  <c r="J309" i="2"/>
  <c r="J367" i="2"/>
  <c r="S1992" i="2"/>
  <c r="S173" i="2"/>
  <c r="N2296" i="2"/>
  <c r="J368" i="2"/>
  <c r="S1953" i="2"/>
  <c r="S1578" i="2"/>
  <c r="S554" i="2"/>
  <c r="F1929" i="2"/>
  <c r="F1745" i="2"/>
  <c r="S282" i="2"/>
  <c r="F1401" i="2"/>
  <c r="S575" i="2"/>
  <c r="S2109" i="2"/>
  <c r="B2162" i="2"/>
  <c r="B242" i="2"/>
  <c r="S1330" i="2"/>
  <c r="F369" i="2"/>
  <c r="F22" i="2"/>
  <c r="S1340" i="2"/>
  <c r="J2109" i="2"/>
  <c r="O62" i="2"/>
  <c r="N2184" i="2"/>
  <c r="O2342" i="2"/>
  <c r="S2536" i="2"/>
  <c r="S873" i="2"/>
  <c r="S2957" i="2"/>
  <c r="F137" i="2"/>
  <c r="J2107" i="2"/>
  <c r="S1129" i="2"/>
  <c r="N2297" i="2"/>
  <c r="O2" i="2"/>
  <c r="S1365" i="2"/>
  <c r="J1927" i="2"/>
  <c r="N198" i="2"/>
  <c r="F2406" i="2"/>
  <c r="S2956" i="2"/>
  <c r="S918" i="2"/>
  <c r="N2291" i="2"/>
  <c r="J548" i="2"/>
  <c r="F2773" i="2"/>
  <c r="F2405" i="2"/>
  <c r="N141" i="2"/>
  <c r="S2812" i="2"/>
  <c r="S1750" i="2"/>
  <c r="S384" i="2"/>
  <c r="N2300" i="2"/>
  <c r="S1988" i="2"/>
  <c r="J68" i="2"/>
  <c r="F384" i="2"/>
  <c r="N1464" i="2"/>
  <c r="F1387" i="2"/>
  <c r="S3103" i="2"/>
  <c r="J789" i="2"/>
  <c r="N1100" i="2"/>
  <c r="S2058" i="2"/>
  <c r="S881" i="2"/>
  <c r="J1504" i="2"/>
  <c r="N3017" i="2"/>
  <c r="J366" i="2"/>
  <c r="S2148" i="2"/>
  <c r="F2108" i="2"/>
  <c r="F2957" i="2"/>
  <c r="S2289" i="2"/>
  <c r="G2342" i="2"/>
  <c r="F2522" i="2"/>
  <c r="F2774" i="2"/>
  <c r="S643" i="2"/>
  <c r="S503" i="2"/>
  <c r="J2763" i="2"/>
  <c r="F684" i="2"/>
  <c r="N1097" i="2"/>
  <c r="J1146" i="2"/>
  <c r="J783" i="2"/>
  <c r="J1925" i="2"/>
  <c r="F2723" i="2"/>
  <c r="S3009" i="2"/>
  <c r="B1442" i="2"/>
  <c r="S344" i="2"/>
  <c r="S2507" i="2"/>
  <c r="N1383" i="2"/>
  <c r="S2702" i="2"/>
  <c r="N1803" i="2"/>
  <c r="S3126" i="2"/>
  <c r="F2711" i="2"/>
  <c r="J1564" i="2"/>
  <c r="N3012" i="2"/>
  <c r="N1813" i="2"/>
  <c r="S1935" i="2"/>
  <c r="N1221" i="2"/>
  <c r="S2023" i="2"/>
  <c r="S876" i="2"/>
  <c r="S1581" i="2"/>
  <c r="S1944" i="2"/>
  <c r="N2304" i="2"/>
  <c r="S1938" i="2"/>
  <c r="S1336" i="2"/>
  <c r="S1167" i="2"/>
  <c r="S325" i="2"/>
  <c r="J1742" i="2"/>
  <c r="N1390" i="2"/>
  <c r="S2496" i="2"/>
  <c r="S1588" i="2"/>
  <c r="S2175" i="2"/>
  <c r="N681" i="2"/>
  <c r="S1098" i="2"/>
  <c r="S2081" i="2"/>
  <c r="S2017" i="2"/>
  <c r="S1571" i="2"/>
  <c r="F366" i="2"/>
  <c r="F906" i="2"/>
  <c r="N670" i="2"/>
  <c r="N1204" i="2"/>
  <c r="K722" i="2"/>
  <c r="S487" i="2"/>
  <c r="J250" i="2"/>
  <c r="S1325" i="2"/>
  <c r="S1927" i="2"/>
  <c r="K2042" i="2"/>
  <c r="N551" i="2"/>
  <c r="N2655" i="2"/>
  <c r="S642" i="2"/>
  <c r="S2044" i="2"/>
  <c r="S2085" i="2"/>
  <c r="F10" i="2"/>
  <c r="S2571" i="2"/>
  <c r="N1098" i="2"/>
  <c r="S263" i="2"/>
  <c r="N1085" i="2"/>
  <c r="N2649" i="2"/>
  <c r="F2286" i="2"/>
  <c r="O722" i="2"/>
  <c r="S936" i="2"/>
  <c r="J484" i="2"/>
  <c r="S2964" i="2"/>
  <c r="S586" i="2"/>
  <c r="N130" i="2"/>
  <c r="N204" i="2"/>
  <c r="S2292" i="2"/>
  <c r="S123" i="2"/>
  <c r="S644" i="2"/>
  <c r="S2065" i="2"/>
  <c r="S2032" i="2"/>
  <c r="K2882" i="2"/>
  <c r="N1338" i="2"/>
  <c r="S2286" i="2"/>
  <c r="S2945" i="2"/>
  <c r="S2104" i="2"/>
  <c r="S842" i="2"/>
  <c r="N798" i="2"/>
  <c r="S3154" i="2"/>
  <c r="S3160" i="2"/>
  <c r="F2952" i="2"/>
  <c r="S1932" i="2"/>
  <c r="J1265" i="2"/>
  <c r="F17" i="2"/>
  <c r="S2320" i="2"/>
  <c r="S2552" i="2"/>
  <c r="O782" i="2"/>
  <c r="S2973" i="2"/>
  <c r="S2986" i="2"/>
  <c r="S863" i="2"/>
  <c r="S1926" i="2"/>
  <c r="F558" i="2"/>
  <c r="S2128" i="2"/>
  <c r="F382" i="2"/>
  <c r="S602" i="2"/>
  <c r="N855" i="2"/>
  <c r="N663" i="2"/>
  <c r="N1327" i="2"/>
  <c r="S631" i="2"/>
  <c r="F370" i="2"/>
  <c r="N1089" i="2"/>
  <c r="S949" i="2"/>
  <c r="F2479" i="2"/>
  <c r="N2175" i="2"/>
  <c r="S1749" i="2"/>
  <c r="J243" i="2"/>
  <c r="N1635" i="2"/>
  <c r="F1085" i="2"/>
  <c r="S858" i="2"/>
  <c r="F1341" i="2"/>
  <c r="J306" i="2"/>
  <c r="N1102" i="2"/>
  <c r="J2889" i="2"/>
  <c r="S2304" i="2"/>
  <c r="S3062" i="2"/>
  <c r="S126" i="2"/>
  <c r="S2796" i="2"/>
  <c r="N679" i="2"/>
  <c r="F801" i="2"/>
  <c r="S1425" i="2"/>
  <c r="F488" i="2"/>
  <c r="S2546" i="2"/>
  <c r="S2122" i="2"/>
  <c r="N1822" i="2"/>
  <c r="S1394" i="2"/>
  <c r="S1428" i="2"/>
  <c r="B62" i="2"/>
  <c r="N1814" i="2"/>
  <c r="N1462" i="2"/>
  <c r="N903" i="2"/>
  <c r="N850" i="2"/>
  <c r="S1168" i="2"/>
  <c r="F2482" i="2"/>
  <c r="S548" i="2"/>
  <c r="S2988" i="2"/>
  <c r="K62" i="2"/>
  <c r="N1458" i="2"/>
  <c r="S1765" i="2"/>
  <c r="S526" i="2"/>
  <c r="F918" i="2"/>
  <c r="F367" i="2"/>
  <c r="F1816" i="2"/>
  <c r="J302" i="2"/>
  <c r="G2282" i="2"/>
  <c r="N668" i="2"/>
  <c r="N802" i="2"/>
  <c r="F2896" i="2"/>
  <c r="S1124" i="2"/>
  <c r="S1182" i="2"/>
  <c r="N906" i="2"/>
  <c r="S913" i="2"/>
  <c r="S3130" i="2"/>
  <c r="J62" i="2"/>
  <c r="S2572" i="2"/>
  <c r="N1564" i="2"/>
  <c r="S2112" i="2"/>
  <c r="S940" i="2"/>
  <c r="S607" i="2"/>
  <c r="N1213" i="2"/>
  <c r="O2822" i="2"/>
  <c r="G2162" i="2"/>
  <c r="J1385" i="2"/>
  <c r="S2209" i="2"/>
  <c r="N2645" i="2"/>
  <c r="O1622" i="2"/>
  <c r="N1202" i="2"/>
  <c r="S2720" i="2"/>
  <c r="B962" i="2"/>
  <c r="S870" i="2"/>
  <c r="F2407" i="2"/>
  <c r="S251" i="2"/>
  <c r="J2644" i="2"/>
  <c r="F486" i="2"/>
  <c r="S337" i="2"/>
  <c r="S127" i="2"/>
  <c r="S2301" i="2"/>
  <c r="F1084" i="2"/>
  <c r="S577" i="2"/>
  <c r="S1775" i="2"/>
  <c r="F2282" i="2"/>
  <c r="F2784" i="2"/>
  <c r="F2894" i="2"/>
  <c r="S2484" i="2"/>
  <c r="S3105" i="2"/>
  <c r="N2763" i="2"/>
  <c r="N2648" i="2"/>
  <c r="S352" i="2"/>
  <c r="J2104" i="2"/>
  <c r="F2291" i="2"/>
  <c r="S266" i="2"/>
  <c r="S2974" i="2"/>
  <c r="S2314" i="2"/>
  <c r="F2102" i="2"/>
  <c r="N2288" i="2"/>
  <c r="S249" i="2"/>
  <c r="S332" i="2"/>
  <c r="S340" i="2"/>
  <c r="S2333" i="2"/>
  <c r="S3137" i="2"/>
  <c r="B1202" i="2"/>
  <c r="S2092" i="2"/>
  <c r="S2008" i="2"/>
  <c r="F1809" i="2"/>
  <c r="S1758" i="2"/>
  <c r="S1562" i="2"/>
  <c r="F2287" i="2"/>
  <c r="S3065" i="2"/>
  <c r="S256" i="2"/>
  <c r="S2302" i="2"/>
  <c r="N1211" i="2"/>
  <c r="S3135" i="2"/>
  <c r="N543" i="2"/>
  <c r="N782" i="2"/>
  <c r="N2657" i="2"/>
  <c r="J1388" i="2"/>
  <c r="J782" i="2"/>
  <c r="S2308" i="2"/>
  <c r="N667" i="2"/>
  <c r="F1092" i="2"/>
  <c r="N2643" i="2"/>
  <c r="N800" i="2"/>
  <c r="F427" i="2"/>
  <c r="F378" i="2"/>
  <c r="N847" i="2"/>
  <c r="F2535" i="2"/>
  <c r="J2888" i="2"/>
  <c r="S1586" i="2"/>
  <c r="S2115" i="2"/>
  <c r="S2326" i="2"/>
  <c r="S2976" i="2"/>
  <c r="S275" i="2"/>
  <c r="F127" i="2"/>
  <c r="S1357" i="2"/>
  <c r="S2955" i="2"/>
  <c r="N684" i="2"/>
  <c r="S482" i="2"/>
  <c r="J189" i="2"/>
  <c r="N864" i="2"/>
  <c r="F2121" i="2"/>
  <c r="S591" i="2"/>
  <c r="F2764" i="2"/>
  <c r="F368" i="2"/>
  <c r="S2779" i="2"/>
  <c r="N190" i="2"/>
  <c r="F1577" i="2"/>
  <c r="S1764" i="2"/>
  <c r="O1682" i="2"/>
  <c r="F1932" i="2"/>
  <c r="F2650" i="2"/>
  <c r="S371" i="2"/>
  <c r="F2411" i="2"/>
  <c r="S2004" i="2"/>
  <c r="F2706" i="2"/>
  <c r="F1805" i="2"/>
  <c r="F123" i="2"/>
  <c r="J303" i="2"/>
  <c r="K1922" i="2"/>
  <c r="F435" i="2"/>
  <c r="S569" i="2"/>
  <c r="F494" i="2"/>
  <c r="F140" i="2"/>
  <c r="N1386" i="2"/>
  <c r="S1748" i="2"/>
  <c r="F190" i="2"/>
  <c r="S2163" i="2"/>
  <c r="S2012" i="2"/>
  <c r="N1817" i="2"/>
  <c r="S2198" i="2"/>
  <c r="N2482" i="2"/>
  <c r="S942" i="2"/>
  <c r="N1628" i="2"/>
  <c r="S1349" i="2"/>
  <c r="F2902" i="2"/>
  <c r="F2782" i="2"/>
  <c r="S1327" i="2"/>
  <c r="S346" i="2"/>
  <c r="S302" i="2"/>
  <c r="S347" i="2"/>
  <c r="N1328" i="2"/>
  <c r="F124" i="2"/>
  <c r="N1812" i="2"/>
  <c r="F1402" i="2"/>
  <c r="N2284" i="2"/>
  <c r="S610" i="2"/>
  <c r="S1780" i="2"/>
  <c r="N1101" i="2"/>
  <c r="F1807" i="2"/>
  <c r="S2570" i="2"/>
  <c r="J1143" i="2"/>
  <c r="F193" i="2"/>
  <c r="O182" i="2"/>
  <c r="F2476" i="2"/>
  <c r="N910" i="2"/>
  <c r="S923" i="2"/>
  <c r="N2766" i="2"/>
  <c r="N1581" i="2"/>
  <c r="S3088" i="2"/>
  <c r="J605" i="2"/>
  <c r="S322" i="2"/>
  <c r="N548" i="2"/>
  <c r="N143" i="2"/>
  <c r="N788" i="2"/>
  <c r="F1806" i="2"/>
  <c r="S327" i="2"/>
  <c r="S1755" i="2"/>
  <c r="S2539" i="2"/>
  <c r="F4" i="2"/>
  <c r="N182" i="2"/>
  <c r="S1575" i="2"/>
  <c r="S2476" i="2"/>
  <c r="S585" i="2"/>
  <c r="S2537" i="2"/>
  <c r="N794" i="2"/>
  <c r="S2947" i="2"/>
  <c r="J248" i="2"/>
  <c r="S1417" i="2"/>
  <c r="J1743" i="2"/>
  <c r="S2762" i="2"/>
  <c r="S1091" i="2"/>
  <c r="J610" i="2"/>
  <c r="K2102" i="2"/>
  <c r="N2290" i="2"/>
  <c r="S606" i="2"/>
  <c r="S578" i="2"/>
  <c r="S2027" i="2"/>
  <c r="S603" i="2"/>
  <c r="K1022" i="2"/>
  <c r="N678" i="2"/>
  <c r="N1208" i="2"/>
  <c r="B1022" i="2"/>
  <c r="N2286" i="2"/>
  <c r="F2958" i="2"/>
  <c r="S1192" i="2"/>
  <c r="F1927" i="2"/>
  <c r="F1924" i="2"/>
  <c r="N2664" i="2"/>
  <c r="J1150" i="2"/>
  <c r="S2149" i="2"/>
  <c r="J130" i="2"/>
  <c r="J547" i="2"/>
  <c r="F2295" i="2"/>
  <c r="N665" i="2"/>
  <c r="J63" i="2"/>
  <c r="J186" i="2"/>
  <c r="S2954" i="2"/>
  <c r="S1948" i="2"/>
  <c r="J2649" i="2"/>
  <c r="S1174" i="2"/>
  <c r="F372" i="2"/>
  <c r="F375" i="2"/>
  <c r="S561" i="2"/>
  <c r="J3004" i="2"/>
  <c r="F1764" i="2"/>
  <c r="J2105" i="2"/>
  <c r="S2473" i="2"/>
  <c r="O1022" i="2"/>
  <c r="N1452" i="2"/>
  <c r="S145" i="2"/>
  <c r="S2967" i="2"/>
  <c r="F914" i="2"/>
  <c r="J606" i="2"/>
  <c r="J550" i="2"/>
  <c r="F1086" i="2"/>
  <c r="N3076" i="2"/>
  <c r="F125" i="2"/>
  <c r="N2294" i="2"/>
  <c r="J2884" i="2"/>
  <c r="F2779" i="2"/>
  <c r="S349" i="2"/>
  <c r="S1347" i="2"/>
  <c r="S634" i="2"/>
  <c r="B722" i="2"/>
  <c r="S2151" i="2"/>
  <c r="S341" i="2"/>
  <c r="F183" i="2"/>
  <c r="O1262" i="2"/>
  <c r="N2164" i="2"/>
  <c r="J2769" i="2"/>
  <c r="S2111" i="2"/>
  <c r="S593" i="2"/>
  <c r="F204" i="2"/>
  <c r="F374" i="2"/>
  <c r="S1769" i="2"/>
  <c r="S932" i="2"/>
  <c r="S3029" i="2"/>
  <c r="S3162" i="2"/>
  <c r="N129" i="2"/>
  <c r="N2163" i="2"/>
  <c r="G2222" i="2"/>
  <c r="S1145" i="2"/>
  <c r="S1346" i="2"/>
  <c r="N1565" i="2"/>
  <c r="S857" i="2"/>
  <c r="S2088" i="2"/>
  <c r="F1926" i="2"/>
  <c r="F2113" i="2"/>
  <c r="S1766" i="2"/>
  <c r="S2948" i="2"/>
  <c r="J904" i="2"/>
  <c r="S1989" i="2"/>
  <c r="S3131" i="2"/>
  <c r="F606" i="2"/>
  <c r="S1777" i="2"/>
  <c r="N2295" i="2"/>
  <c r="S2145" i="2"/>
  <c r="F19" i="2"/>
  <c r="S2524" i="2"/>
  <c r="N1584" i="2"/>
  <c r="S2550" i="2"/>
  <c r="S1757" i="2"/>
  <c r="S1931" i="2"/>
  <c r="S512" i="2"/>
  <c r="G2942" i="2"/>
  <c r="S844" i="2"/>
  <c r="F324" i="2"/>
  <c r="F1104" i="2"/>
  <c r="K1982" i="2"/>
  <c r="F2120" i="2"/>
  <c r="F2533" i="2"/>
  <c r="J2767" i="2"/>
  <c r="S2970" i="2"/>
  <c r="F1083" i="2"/>
  <c r="S306" i="2"/>
  <c r="S1102" i="2"/>
  <c r="S1929" i="2"/>
  <c r="N1084" i="2"/>
  <c r="S2125" i="2"/>
  <c r="N1569" i="2"/>
  <c r="F2954" i="2"/>
  <c r="B1502" i="2"/>
  <c r="N562" i="2"/>
  <c r="F562" i="2"/>
  <c r="N2663" i="2"/>
  <c r="J1507" i="2"/>
  <c r="F2413" i="2"/>
  <c r="N139" i="2"/>
  <c r="S2079" i="2"/>
  <c r="N1395" i="2"/>
  <c r="S1781" i="2"/>
  <c r="F1930" i="2"/>
  <c r="N1391" i="2"/>
  <c r="S412" i="2"/>
  <c r="S252" i="2"/>
  <c r="S2806" i="2"/>
  <c r="F614" i="2"/>
  <c r="S849" i="2"/>
  <c r="N1451" i="2"/>
  <c r="S319" i="2"/>
  <c r="J1923" i="2"/>
  <c r="J1870" i="2"/>
  <c r="S2972" i="2"/>
  <c r="S1420" i="2"/>
  <c r="S2195" i="2"/>
  <c r="S2315" i="2"/>
  <c r="N2471" i="2"/>
  <c r="N849" i="2"/>
  <c r="F1344" i="2"/>
  <c r="N1819" i="2"/>
  <c r="J2648" i="2"/>
  <c r="F1574" i="2"/>
  <c r="F134" i="2"/>
  <c r="N784" i="2"/>
  <c r="F1936" i="2"/>
  <c r="N851" i="2"/>
  <c r="S945" i="2"/>
  <c r="S1386" i="2"/>
  <c r="S2529" i="2"/>
  <c r="S584" i="2"/>
  <c r="S2067" i="2"/>
  <c r="S150" i="2"/>
  <c r="S625" i="2"/>
  <c r="N1629" i="2"/>
  <c r="S2324" i="2"/>
  <c r="S2553" i="2"/>
  <c r="J1745" i="2"/>
  <c r="F184" i="2"/>
  <c r="N554" i="2"/>
  <c r="N852" i="2"/>
  <c r="S2305" i="2"/>
  <c r="S333" i="2"/>
  <c r="F1575" i="2"/>
  <c r="S542" i="2"/>
  <c r="S929" i="2"/>
  <c r="F129" i="2"/>
  <c r="S862" i="2"/>
  <c r="S2030" i="2"/>
  <c r="F185" i="2"/>
  <c r="S1745" i="2"/>
  <c r="O2402" i="2"/>
  <c r="F920" i="2"/>
  <c r="S1770" i="2"/>
  <c r="S504" i="2"/>
  <c r="S2190" i="2"/>
  <c r="S1584" i="2"/>
  <c r="F9" i="2"/>
  <c r="F1565" i="2"/>
  <c r="S3093" i="2"/>
  <c r="S386" i="2"/>
  <c r="J2102" i="2"/>
  <c r="N675" i="2"/>
  <c r="F7" i="2"/>
  <c r="S331" i="2"/>
  <c r="N545" i="2"/>
  <c r="S2091" i="2"/>
  <c r="S2331" i="2"/>
  <c r="N142" i="2"/>
  <c r="J2765" i="2"/>
  <c r="S2486" i="2"/>
  <c r="N2170" i="2"/>
  <c r="K2702" i="2"/>
  <c r="F924" i="2"/>
  <c r="F2537" i="2"/>
  <c r="S2206" i="2"/>
  <c r="S581" i="2"/>
  <c r="S1432" i="2"/>
  <c r="F492" i="2"/>
  <c r="N2662" i="2"/>
  <c r="S2509" i="2"/>
  <c r="N197" i="2"/>
  <c r="G2402" i="2"/>
  <c r="F1337" i="2"/>
  <c r="K2582" i="2"/>
  <c r="N791" i="2"/>
  <c r="S305" i="2"/>
  <c r="N1401" i="2"/>
  <c r="K962" i="2"/>
  <c r="F2110" i="2"/>
  <c r="F2713" i="2"/>
  <c r="J2762" i="2"/>
  <c r="N857" i="2"/>
  <c r="S1363" i="2"/>
  <c r="N248" i="2"/>
  <c r="F2777" i="2"/>
  <c r="S492" i="2"/>
  <c r="F1580" i="2"/>
  <c r="S2282" i="2"/>
  <c r="S1329" i="2"/>
  <c r="S2300" i="2"/>
  <c r="F135" i="2"/>
  <c r="J3007" i="2"/>
  <c r="S917" i="2"/>
  <c r="N1092" i="2"/>
  <c r="F195" i="2"/>
  <c r="S1577" i="2"/>
  <c r="K362" i="2"/>
  <c r="S129" i="2"/>
  <c r="J608" i="2"/>
  <c r="S2791" i="2"/>
  <c r="S3015" i="2"/>
  <c r="N915" i="2"/>
  <c r="F542" i="2"/>
  <c r="F547" i="2"/>
  <c r="N2647" i="2"/>
  <c r="J3063" i="2"/>
  <c r="F434" i="2"/>
  <c r="N3067" i="2"/>
  <c r="N2660" i="2"/>
  <c r="N1455" i="2"/>
  <c r="S916" i="2"/>
  <c r="N2469" i="2"/>
  <c r="N2171" i="2"/>
  <c r="F310" i="2"/>
  <c r="S149" i="2"/>
  <c r="F1937" i="2"/>
  <c r="F2651" i="2"/>
  <c r="N1574" i="2"/>
  <c r="S2556" i="2"/>
  <c r="F2660" i="2"/>
  <c r="B1262" i="2"/>
  <c r="S2201" i="2"/>
  <c r="S2499" i="2"/>
  <c r="S409" i="2"/>
  <c r="S2523" i="2"/>
  <c r="F608" i="2"/>
  <c r="F800" i="2"/>
  <c r="J903" i="2"/>
  <c r="N2651" i="2"/>
  <c r="J1867" i="2"/>
  <c r="N3008" i="2"/>
  <c r="S926" i="2"/>
  <c r="S1108" i="2"/>
  <c r="S1362" i="2"/>
  <c r="S1924" i="2"/>
  <c r="N1572" i="2"/>
  <c r="J544" i="2"/>
  <c r="S1994" i="2"/>
  <c r="S2080" i="2"/>
  <c r="S1970" i="2"/>
  <c r="S943" i="2"/>
  <c r="F2708" i="2"/>
  <c r="N671" i="2"/>
  <c r="S931" i="2"/>
  <c r="F2298" i="2"/>
  <c r="N550" i="2"/>
  <c r="S335" i="2"/>
  <c r="F1755" i="2"/>
  <c r="S3139" i="2"/>
  <c r="S2742" i="2"/>
  <c r="J788" i="2"/>
  <c r="J2766" i="2"/>
  <c r="N1644" i="2"/>
  <c r="N920" i="2"/>
  <c r="S309" i="2"/>
  <c r="F138" i="2"/>
  <c r="S2771" i="2"/>
  <c r="S2139" i="2"/>
  <c r="S1580" i="2"/>
  <c r="S605" i="2"/>
  <c r="N133" i="2"/>
  <c r="N1446" i="2"/>
  <c r="S3081" i="2"/>
  <c r="S385" i="2"/>
  <c r="F792" i="2"/>
  <c r="F2901" i="2"/>
  <c r="S3090" i="2"/>
  <c r="N546" i="2"/>
  <c r="N1810" i="2"/>
  <c r="S2135" i="2"/>
  <c r="N2652" i="2"/>
  <c r="S493" i="2"/>
  <c r="S2717" i="2"/>
  <c r="F2296" i="2"/>
  <c r="S2801" i="2"/>
  <c r="G1022" i="2"/>
  <c r="F1095" i="2"/>
  <c r="S1361" i="2"/>
  <c r="S555" i="2"/>
  <c r="F362" i="2"/>
  <c r="S608" i="2"/>
  <c r="S2193" i="2"/>
  <c r="N1099" i="2"/>
  <c r="N2650" i="2"/>
  <c r="S2288" i="2"/>
  <c r="N923" i="2"/>
  <c r="N2285" i="2"/>
  <c r="S2525" i="2"/>
  <c r="N916" i="2"/>
  <c r="S3148" i="2"/>
  <c r="S2492" i="2"/>
  <c r="S609" i="2"/>
  <c r="S2951" i="2"/>
  <c r="F2472" i="2"/>
  <c r="S513" i="2"/>
  <c r="J2529" i="2"/>
  <c r="S2061" i="2"/>
  <c r="S2722" i="2"/>
  <c r="S2783" i="2"/>
  <c r="J2523" i="2"/>
  <c r="F678" i="2"/>
  <c r="J790" i="2"/>
  <c r="S1951" i="2"/>
  <c r="N1461" i="2"/>
  <c r="S1358" i="2"/>
  <c r="S2164" i="2"/>
  <c r="N919" i="2"/>
  <c r="S2975" i="2"/>
  <c r="N2301" i="2"/>
  <c r="N261" i="2"/>
  <c r="G1622" i="2"/>
  <c r="K602" i="2"/>
  <c r="K482" i="2"/>
  <c r="N2483" i="2"/>
  <c r="S1603" i="2"/>
  <c r="J2887" i="2"/>
  <c r="F499" i="2"/>
  <c r="J1444" i="2"/>
  <c r="J3009" i="2"/>
  <c r="F502" i="2"/>
  <c r="N2162" i="2"/>
  <c r="S1609" i="2"/>
  <c r="J1269" i="2"/>
  <c r="N2782" i="2"/>
  <c r="S363" i="2"/>
  <c r="F133" i="2"/>
  <c r="N1463" i="2"/>
  <c r="F20" i="2"/>
  <c r="N913" i="2"/>
  <c r="S139" i="2"/>
  <c r="S2150" i="2"/>
  <c r="F428" i="2"/>
  <c r="F613" i="2"/>
  <c r="J607" i="2"/>
  <c r="S1973" i="2"/>
  <c r="F915" i="2"/>
  <c r="S3004" i="2"/>
  <c r="S3007" i="2"/>
  <c r="S2565" i="2"/>
  <c r="S3080" i="2"/>
  <c r="J730" i="2"/>
  <c r="S1762" i="2"/>
  <c r="J909" i="2"/>
  <c r="S3042" i="2"/>
  <c r="S2746" i="2"/>
  <c r="S1402" i="2"/>
  <c r="S1611" i="2"/>
  <c r="S2287" i="2"/>
  <c r="N250" i="2"/>
  <c r="N2283" i="2"/>
  <c r="J3069" i="2"/>
  <c r="S1369" i="2"/>
  <c r="N1627" i="2"/>
  <c r="F2722" i="2"/>
  <c r="S550" i="2"/>
  <c r="S1793" i="2"/>
  <c r="N1823" i="2"/>
  <c r="O1802" i="2"/>
  <c r="S1773" i="2"/>
  <c r="F2465" i="2"/>
  <c r="S1100" i="2"/>
  <c r="S130" i="2"/>
  <c r="N666" i="2"/>
  <c r="S147" i="2"/>
  <c r="F2710" i="2"/>
  <c r="J1445" i="2"/>
  <c r="N1083" i="2"/>
  <c r="F553" i="2"/>
  <c r="S2311" i="2"/>
  <c r="J69" i="2"/>
  <c r="S2946" i="2"/>
  <c r="S2764" i="2"/>
  <c r="F2959" i="2"/>
  <c r="S315" i="2"/>
  <c r="S2029" i="2"/>
  <c r="S381" i="2"/>
  <c r="S1595" i="2"/>
  <c r="S3028" i="2"/>
  <c r="S2107" i="2"/>
  <c r="S1331" i="2"/>
  <c r="S289" i="2"/>
  <c r="G1202" i="2"/>
  <c r="N848" i="2"/>
  <c r="J906" i="2"/>
  <c r="N1824" i="2"/>
  <c r="N125" i="2"/>
  <c r="S162" i="2"/>
  <c r="J2646" i="2"/>
  <c r="S2943" i="2"/>
  <c r="S1179" i="2"/>
  <c r="F501" i="2"/>
  <c r="S910" i="2"/>
  <c r="N1815" i="2"/>
  <c r="S1401" i="2"/>
  <c r="J670" i="2"/>
  <c r="J3002" i="2"/>
  <c r="F2950" i="2"/>
  <c r="S1345" i="2"/>
  <c r="F2284" i="2"/>
  <c r="F202" i="2"/>
  <c r="S1791" i="2"/>
  <c r="S2184" i="2"/>
  <c r="J1448" i="2"/>
  <c r="F2897" i="2"/>
  <c r="F903" i="2"/>
  <c r="N2661" i="2"/>
  <c r="S1788" i="2"/>
  <c r="F2412" i="2"/>
  <c r="F1093" i="2"/>
  <c r="N1445" i="2"/>
  <c r="S2165" i="2"/>
  <c r="J2886" i="2"/>
  <c r="S2977" i="2"/>
  <c r="S2740" i="2"/>
  <c r="S623" i="2"/>
  <c r="F2463" i="2"/>
  <c r="O2882" i="2"/>
  <c r="S270" i="2"/>
  <c r="S2465" i="2"/>
  <c r="S3165" i="2"/>
  <c r="S2732" i="2"/>
  <c r="S1429" i="2"/>
  <c r="S566" i="2"/>
  <c r="S2090" i="2"/>
  <c r="S3023" i="2"/>
  <c r="S2721" i="2"/>
  <c r="S2204" i="2"/>
  <c r="S311" i="2"/>
  <c r="F2661" i="2"/>
  <c r="J190" i="2"/>
  <c r="S273" i="2"/>
  <c r="S2983" i="2"/>
  <c r="N918" i="2"/>
  <c r="N1636" i="2"/>
  <c r="N2181" i="2"/>
  <c r="S3164" i="2"/>
  <c r="F1928" i="2"/>
  <c r="N1811" i="2"/>
  <c r="F432" i="2"/>
  <c r="S2538" i="2"/>
  <c r="F1819" i="2"/>
  <c r="N853" i="2"/>
  <c r="N557" i="2"/>
  <c r="N123" i="2"/>
  <c r="J1325" i="2"/>
  <c r="J1382" i="2"/>
  <c r="S2052" i="2"/>
  <c r="S292" i="2"/>
  <c r="S2020" i="2"/>
  <c r="S318" i="2"/>
  <c r="S1324" i="2"/>
  <c r="N797" i="2"/>
  <c r="S854" i="2"/>
  <c r="F437" i="2"/>
  <c r="S2196" i="2"/>
  <c r="S164" i="2"/>
  <c r="S2210" i="2"/>
  <c r="S1393" i="2"/>
  <c r="S3144" i="2"/>
  <c r="K422" i="2"/>
  <c r="J725" i="2"/>
  <c r="S563" i="2"/>
  <c r="S3005" i="2"/>
  <c r="N3074" i="2"/>
  <c r="N786" i="2"/>
  <c r="S2467" i="2"/>
  <c r="F1396" i="2"/>
  <c r="N556" i="2"/>
  <c r="N861" i="2"/>
  <c r="N2173" i="2"/>
  <c r="F2531" i="2"/>
  <c r="S320" i="2"/>
  <c r="S616" i="2"/>
  <c r="F2416" i="2"/>
  <c r="S1342" i="2"/>
  <c r="F913" i="2"/>
  <c r="N1396" i="2"/>
  <c r="S1323" i="2"/>
  <c r="S911" i="2"/>
  <c r="N1094" i="2"/>
  <c r="S246" i="2"/>
  <c r="J910" i="2"/>
  <c r="F1925" i="2"/>
  <c r="S1600" i="2"/>
  <c r="N1804" i="2"/>
  <c r="S1567" i="2"/>
  <c r="N669" i="2"/>
  <c r="N1203" i="2"/>
  <c r="S3146" i="2"/>
  <c r="S124" i="2"/>
  <c r="S1421" i="2"/>
  <c r="F1811" i="2"/>
  <c r="S2143" i="2"/>
  <c r="S3064" i="2"/>
  <c r="F1343" i="2"/>
  <c r="N908" i="2"/>
  <c r="S1785" i="2"/>
  <c r="S638" i="2"/>
  <c r="F2415" i="2"/>
  <c r="S2083" i="2"/>
  <c r="S2074" i="2"/>
  <c r="S1972" i="2"/>
  <c r="F2417" i="2"/>
  <c r="S2551" i="2"/>
  <c r="F2289" i="2"/>
  <c r="F1810" i="2"/>
  <c r="S640" i="2"/>
  <c r="N2167" i="2"/>
  <c r="J125" i="2"/>
  <c r="S399" i="2"/>
  <c r="S167" i="2"/>
  <c r="F311" i="2"/>
  <c r="N1082" i="2"/>
  <c r="F376" i="2"/>
  <c r="N1562" i="2"/>
  <c r="S651" i="2"/>
  <c r="S2011" i="2"/>
  <c r="J2522" i="2"/>
  <c r="S2712" i="2"/>
  <c r="K302" i="2"/>
  <c r="N2769" i="2"/>
  <c r="S2295" i="2"/>
  <c r="S1371" i="2"/>
  <c r="F2477" i="2"/>
  <c r="F1100" i="2"/>
  <c r="S321" i="2"/>
  <c r="N1447" i="2"/>
  <c r="S1742" i="2"/>
  <c r="S1743" i="2"/>
  <c r="F788" i="2"/>
  <c r="S880" i="2"/>
  <c r="S1334" i="2"/>
  <c r="J124" i="2"/>
  <c r="N2475" i="2"/>
  <c r="S2048" i="2"/>
  <c r="J3010" i="2"/>
  <c r="N3004" i="2"/>
  <c r="N2654" i="2"/>
  <c r="S861" i="2"/>
  <c r="S3102" i="2"/>
  <c r="S1163" i="2"/>
  <c r="S2189" i="2"/>
  <c r="N1563" i="2"/>
  <c r="S2474" i="2"/>
  <c r="N244" i="2"/>
  <c r="N3070" i="2"/>
  <c r="S284" i="2"/>
  <c r="N561" i="2"/>
  <c r="N193" i="2"/>
  <c r="N3062" i="2"/>
  <c r="F2778" i="2"/>
  <c r="N1443" i="2"/>
  <c r="S1947" i="2"/>
  <c r="S3073" i="2"/>
  <c r="S882" i="2"/>
  <c r="N1566" i="2"/>
  <c r="S1787" i="2"/>
  <c r="N2178" i="2"/>
  <c r="J1567" i="2"/>
  <c r="J729" i="2"/>
  <c r="N682" i="2"/>
  <c r="J425" i="2"/>
  <c r="N1382" i="2"/>
  <c r="S1593" i="2"/>
  <c r="F2715" i="2"/>
  <c r="S2559" i="2"/>
  <c r="S383" i="2"/>
  <c r="F12" i="2"/>
  <c r="N1086" i="2"/>
  <c r="S953" i="2"/>
  <c r="S621" i="2"/>
  <c r="S1573" i="2"/>
  <c r="N1096" i="2"/>
  <c r="S3006" i="2"/>
  <c r="J182" i="2"/>
  <c r="S413" i="2"/>
  <c r="S2121" i="2"/>
  <c r="S2497" i="2"/>
  <c r="J2590" i="2"/>
  <c r="F188" i="2"/>
  <c r="S3013" i="2"/>
  <c r="F1817" i="2"/>
  <c r="S2483" i="2"/>
  <c r="J2526" i="2"/>
  <c r="S308" i="2"/>
  <c r="F2288" i="2"/>
  <c r="J1510" i="2"/>
  <c r="J1386" i="2"/>
  <c r="N1333" i="2"/>
  <c r="J184" i="2"/>
  <c r="B2582" i="2"/>
  <c r="F2302" i="2"/>
  <c r="S1160" i="2"/>
  <c r="S1350" i="2"/>
  <c r="S2534" i="2"/>
  <c r="F2480" i="2"/>
  <c r="J1326" i="2"/>
  <c r="S166" i="2"/>
  <c r="J1327" i="2"/>
  <c r="S2059" i="2"/>
  <c r="S1783" i="2"/>
  <c r="N1093" i="2"/>
  <c r="F2944" i="2"/>
  <c r="F783" i="2"/>
  <c r="F910" i="2"/>
  <c r="F1758" i="2"/>
  <c r="S614" i="2"/>
  <c r="S1782" i="2"/>
  <c r="S1351" i="2"/>
  <c r="F1566" i="2"/>
  <c r="S1753" i="2"/>
  <c r="S2985" i="2"/>
  <c r="S2042" i="2"/>
  <c r="S938" i="2"/>
  <c r="S2780" i="2"/>
  <c r="S1353" i="2"/>
  <c r="S3037" i="2"/>
  <c r="S1599" i="2"/>
  <c r="S310" i="2"/>
  <c r="F2112" i="2"/>
  <c r="S2284" i="2"/>
  <c r="N1387" i="2"/>
  <c r="N2472" i="2"/>
  <c r="S3021" i="2"/>
  <c r="S339" i="2"/>
  <c r="S1097" i="2"/>
  <c r="S2526" i="2"/>
  <c r="S2047" i="2"/>
  <c r="S2045" i="2"/>
  <c r="S2110" i="2"/>
  <c r="J1508" i="2"/>
  <c r="S2323" i="2"/>
  <c r="S1990" i="2"/>
  <c r="S392" i="2"/>
  <c r="J1446" i="2"/>
  <c r="F619" i="2"/>
  <c r="N662" i="2"/>
  <c r="S1101" i="2"/>
  <c r="F2652" i="2"/>
  <c r="F2403" i="2"/>
  <c r="S2787" i="2"/>
  <c r="S2549" i="2"/>
  <c r="S2142" i="2"/>
  <c r="J2768" i="2"/>
  <c r="S1771" i="2"/>
  <c r="S944" i="2"/>
  <c r="N1456" i="2"/>
  <c r="S2810" i="2"/>
  <c r="S883" i="2"/>
  <c r="F1813" i="2"/>
  <c r="S1958" i="2"/>
  <c r="S888" i="2"/>
  <c r="F1384" i="2"/>
  <c r="S1414" i="2"/>
  <c r="N2168" i="2"/>
  <c r="F2769" i="2"/>
  <c r="S157" i="2"/>
  <c r="F2963" i="2"/>
  <c r="F2659" i="2"/>
  <c r="S1388" i="2"/>
  <c r="F191" i="2"/>
  <c r="J667" i="2"/>
  <c r="S288" i="2"/>
  <c r="F2664" i="2"/>
  <c r="F1082" i="2"/>
  <c r="F670" i="2"/>
  <c r="N1342" i="2"/>
  <c r="S851" i="2"/>
  <c r="F1322" i="2"/>
  <c r="S2991" i="2"/>
  <c r="S2325" i="2"/>
  <c r="F1391" i="2"/>
  <c r="S496" i="2"/>
  <c r="S2318" i="2"/>
  <c r="S1570" i="2"/>
  <c r="S3094" i="2"/>
  <c r="F2104" i="2"/>
  <c r="S615" i="2"/>
  <c r="N127" i="2"/>
  <c r="N1207" i="2"/>
  <c r="S2171" i="2"/>
  <c r="S484" i="2"/>
  <c r="S2723" i="2"/>
  <c r="S622" i="2"/>
  <c r="J663" i="2"/>
  <c r="S1326" i="2"/>
  <c r="N2172" i="2"/>
  <c r="S328" i="2"/>
  <c r="S2194" i="2"/>
  <c r="S2989" i="2"/>
  <c r="F2530" i="2"/>
  <c r="F546" i="2"/>
  <c r="S2567" i="2"/>
  <c r="S1957" i="2"/>
  <c r="S2307" i="2"/>
  <c r="F1389" i="2"/>
  <c r="S2563" i="2"/>
  <c r="N1582" i="2"/>
  <c r="J1450" i="2"/>
  <c r="S486" i="2"/>
  <c r="S2987" i="2"/>
  <c r="N1570" i="2"/>
  <c r="S2130" i="2"/>
  <c r="S1779" i="2"/>
  <c r="S160" i="2"/>
  <c r="S3147" i="2"/>
  <c r="J665" i="2"/>
  <c r="S567" i="2"/>
  <c r="N911" i="2"/>
  <c r="S1937" i="2"/>
  <c r="N254" i="2"/>
  <c r="N2302" i="2"/>
  <c r="S906" i="2"/>
  <c r="S952" i="2"/>
  <c r="N2298" i="2"/>
  <c r="N793" i="2"/>
  <c r="F2705" i="2"/>
  <c r="N1808" i="2"/>
  <c r="F126" i="2"/>
  <c r="F797" i="2"/>
  <c r="S2026" i="2"/>
  <c r="S617" i="2"/>
  <c r="S2573" i="2"/>
  <c r="S1187" i="2"/>
  <c r="F2948" i="2"/>
  <c r="F802" i="2"/>
  <c r="F1397" i="2"/>
  <c r="F615" i="2"/>
  <c r="S3133" i="2"/>
  <c r="S630" i="2"/>
  <c r="N672" i="2"/>
  <c r="N188" i="2"/>
  <c r="S243" i="2"/>
  <c r="J244" i="2"/>
  <c r="S893" i="2"/>
  <c r="S1387" i="2"/>
  <c r="F198" i="2"/>
  <c r="S1332" i="2"/>
  <c r="N2659" i="2"/>
  <c r="S2711" i="2"/>
  <c r="F2474" i="2"/>
  <c r="F1089" i="2"/>
  <c r="N1217" i="2"/>
  <c r="S549" i="2"/>
  <c r="N1337" i="2"/>
  <c r="S653" i="2"/>
  <c r="N1640" i="2"/>
  <c r="N860" i="2"/>
  <c r="S3158" i="2"/>
  <c r="N2642" i="2"/>
  <c r="S269" i="2"/>
  <c r="S411" i="2"/>
  <c r="S3163" i="2"/>
  <c r="S2105" i="2"/>
  <c r="F1757" i="2"/>
  <c r="S635" i="2"/>
  <c r="J3008" i="2"/>
  <c r="S573" i="2"/>
  <c r="F2424" i="2"/>
  <c r="J1748" i="2"/>
  <c r="F316" i="2"/>
  <c r="S1193" i="2"/>
  <c r="J246" i="2"/>
  <c r="N2646" i="2"/>
  <c r="N3081" i="2"/>
  <c r="S3025" i="2"/>
  <c r="S633" i="2"/>
  <c r="N1332" i="2"/>
  <c r="S3032" i="2"/>
  <c r="N131" i="2"/>
  <c r="S3078" i="2"/>
  <c r="J422" i="2"/>
  <c r="S1431" i="2"/>
  <c r="S1360" i="2"/>
  <c r="S287" i="2"/>
  <c r="S2087" i="2"/>
  <c r="J2582" i="2"/>
  <c r="N552" i="2"/>
  <c r="S2002" i="2"/>
  <c r="F1562" i="2"/>
  <c r="N1339" i="2"/>
  <c r="S348" i="2"/>
  <c r="N854" i="2"/>
  <c r="N1220" i="2"/>
  <c r="F2955" i="2"/>
  <c r="S1399" i="2"/>
  <c r="S1413" i="2"/>
  <c r="J1869" i="2"/>
  <c r="S2202" i="2"/>
  <c r="S519" i="2"/>
  <c r="F1327" i="2"/>
  <c r="S2527" i="2"/>
  <c r="S2469" i="2"/>
  <c r="F490" i="2"/>
  <c r="S1341" i="2"/>
  <c r="S402" i="2"/>
  <c r="F381" i="2"/>
  <c r="F1820" i="2"/>
  <c r="F545" i="2"/>
  <c r="S908" i="2"/>
  <c r="K1862" i="2"/>
  <c r="S260" i="2"/>
  <c r="N2767" i="2"/>
  <c r="S1983" i="2"/>
  <c r="J2650" i="2"/>
  <c r="S2971" i="2"/>
  <c r="F2720" i="2"/>
  <c r="S2321" i="2"/>
  <c r="S867" i="2"/>
  <c r="S2296" i="2"/>
  <c r="F1821" i="2"/>
  <c r="N200" i="2"/>
  <c r="S1596" i="2"/>
  <c r="S909" i="2"/>
  <c r="S485" i="2"/>
  <c r="S2211" i="2"/>
  <c r="S558" i="2"/>
  <c r="N1209" i="2"/>
  <c r="F1398" i="2"/>
  <c r="S2705" i="2"/>
  <c r="S2512" i="2"/>
  <c r="S2736" i="2"/>
  <c r="S2102" i="2"/>
  <c r="S1115" i="2"/>
  <c r="S1747" i="2"/>
  <c r="F799" i="2"/>
  <c r="F2904" i="2"/>
  <c r="N1224" i="2"/>
  <c r="S2793" i="2"/>
  <c r="F676" i="2"/>
  <c r="N1820" i="2"/>
  <c r="S1949" i="2"/>
  <c r="S3069" i="2"/>
  <c r="N2778" i="2"/>
  <c r="S2116" i="2"/>
  <c r="N1457" i="2"/>
  <c r="F1390" i="2"/>
  <c r="N2474" i="2"/>
  <c r="S1943" i="2"/>
  <c r="N256" i="2"/>
  <c r="S1382" i="2"/>
  <c r="F1583" i="2"/>
  <c r="N842" i="2"/>
  <c r="F791" i="2"/>
  <c r="N3063" i="2"/>
  <c r="S2463" i="2"/>
  <c r="S2511" i="2"/>
  <c r="S626" i="2"/>
  <c r="N1802" i="2"/>
  <c r="J784" i="2"/>
  <c r="S1133" i="2"/>
  <c r="N3018" i="2"/>
  <c r="S564" i="2"/>
  <c r="S1359" i="2"/>
  <c r="S3170" i="2"/>
  <c r="S1967" i="2"/>
  <c r="S1132" i="2"/>
  <c r="S1088" i="2"/>
  <c r="F431" i="2"/>
  <c r="S2071" i="2"/>
  <c r="S1589" i="2"/>
  <c r="S866" i="2"/>
  <c r="J602" i="2"/>
  <c r="N3006" i="2"/>
  <c r="S1574" i="2"/>
  <c r="S2487" i="2"/>
  <c r="N195" i="2"/>
  <c r="F907" i="2"/>
  <c r="F2470" i="2"/>
  <c r="N1402" i="2"/>
  <c r="F2953" i="2"/>
  <c r="S1391" i="2"/>
  <c r="S154" i="2"/>
  <c r="S1776" i="2"/>
  <c r="N1222" i="2"/>
  <c r="F1759" i="2"/>
  <c r="O2642" i="2"/>
  <c r="N3009" i="2"/>
  <c r="S3104" i="2"/>
  <c r="F2283" i="2"/>
  <c r="F426" i="2"/>
  <c r="N1206" i="2"/>
  <c r="S1410" i="2"/>
  <c r="S2513" i="2"/>
  <c r="F916" i="2"/>
  <c r="S627" i="2"/>
  <c r="S1606" i="2"/>
  <c r="F1388" i="2"/>
  <c r="N664" i="2"/>
  <c r="F1939" i="2"/>
  <c r="S125" i="2"/>
  <c r="S1969" i="2"/>
  <c r="S1103" i="2"/>
  <c r="S3140" i="2"/>
  <c r="N2468" i="2"/>
  <c r="N1400" i="2"/>
  <c r="F1578" i="2"/>
  <c r="S2805" i="2"/>
  <c r="S2051" i="2"/>
  <c r="S1175" i="2"/>
  <c r="S2800" i="2"/>
  <c r="N2180" i="2"/>
  <c r="F563" i="2"/>
  <c r="S1367" i="2"/>
  <c r="F1094" i="2"/>
  <c r="S2952" i="2"/>
  <c r="N3010" i="2"/>
  <c r="S255" i="2"/>
  <c r="F429" i="2"/>
  <c r="J1924" i="2"/>
  <c r="S506" i="2"/>
  <c r="S2485" i="2"/>
  <c r="S1354" i="2"/>
  <c r="F1756" i="2"/>
  <c r="F132" i="2"/>
  <c r="J1568" i="2"/>
  <c r="S1587" i="2"/>
  <c r="S3008" i="2"/>
  <c r="J2882" i="2"/>
  <c r="N1334" i="2"/>
  <c r="S1995" i="2"/>
  <c r="F668" i="2"/>
  <c r="F2122" i="2"/>
  <c r="F2303" i="2"/>
  <c r="S155" i="2"/>
  <c r="J1503" i="2"/>
  <c r="F2721" i="2"/>
  <c r="N2179" i="2"/>
  <c r="F675" i="2"/>
  <c r="S279" i="2"/>
  <c r="S259" i="2"/>
  <c r="S2969" i="2"/>
  <c r="J844" i="2"/>
  <c r="S1564" i="2"/>
  <c r="N2463" i="2"/>
  <c r="N3022" i="2"/>
  <c r="S405" i="2"/>
  <c r="S2788" i="2"/>
  <c r="S3017" i="2"/>
  <c r="S1086" i="2"/>
  <c r="S2007" i="2"/>
  <c r="J1324" i="2"/>
  <c r="F307" i="2"/>
  <c r="F2422" i="2"/>
  <c r="S2018" i="2"/>
  <c r="F671" i="2"/>
  <c r="F1584" i="2"/>
  <c r="S2543" i="2"/>
  <c r="F5" i="2"/>
  <c r="S1923" i="2"/>
  <c r="S2298" i="2"/>
  <c r="N2776" i="2"/>
  <c r="S1774" i="2"/>
  <c r="S244" i="2"/>
  <c r="S2765" i="2"/>
  <c r="J723" i="2"/>
  <c r="N2653" i="2"/>
  <c r="F144" i="2"/>
  <c r="S2545" i="2"/>
  <c r="F1823" i="2"/>
  <c r="S570" i="2"/>
  <c r="F1754" i="2"/>
  <c r="N202" i="2"/>
  <c r="S2182" i="2"/>
  <c r="S1120" i="2"/>
  <c r="F365" i="2"/>
  <c r="S380" i="2"/>
  <c r="N1384" i="2"/>
  <c r="S868" i="2"/>
  <c r="F483" i="2"/>
  <c r="F786" i="2"/>
  <c r="F312" i="2"/>
  <c r="F3" i="2"/>
  <c r="S2734" i="2"/>
  <c r="S933" i="2"/>
  <c r="F203" i="2"/>
  <c r="S490" i="2"/>
  <c r="N1567" i="2"/>
  <c r="J1266" i="2"/>
  <c r="S2561" i="2"/>
  <c r="F15" i="2"/>
  <c r="N790" i="2"/>
  <c r="S2056" i="2"/>
  <c r="S1164" i="2"/>
  <c r="F904" i="2"/>
  <c r="S2809" i="2"/>
  <c r="J1868" i="2"/>
  <c r="F2115" i="2"/>
  <c r="S3019" i="2"/>
  <c r="S562" i="2"/>
  <c r="S2792" i="2"/>
  <c r="S3138" i="2"/>
  <c r="F313" i="2"/>
  <c r="J3070" i="2"/>
  <c r="S1601" i="2"/>
  <c r="N203" i="2"/>
  <c r="S1154" i="2"/>
  <c r="S1991" i="2"/>
  <c r="F549" i="2"/>
  <c r="S2133" i="2"/>
  <c r="S1372" i="2"/>
  <c r="S2075" i="2"/>
  <c r="F2420" i="2"/>
  <c r="S3049" i="2"/>
  <c r="J127" i="2"/>
  <c r="J1147" i="2"/>
  <c r="S410" i="2"/>
  <c r="S370" i="2"/>
  <c r="N783" i="2"/>
  <c r="S1143" i="2"/>
  <c r="N2783" i="2"/>
  <c r="S2213" i="2"/>
  <c r="S1122" i="2"/>
  <c r="S1986" i="2"/>
  <c r="S2069" i="2"/>
  <c r="S2106" i="2"/>
  <c r="J1384" i="2"/>
  <c r="F2709" i="2"/>
  <c r="F1752" i="2"/>
  <c r="F2467" i="2"/>
  <c r="S855" i="2"/>
  <c r="S2569" i="2"/>
  <c r="S388" i="2"/>
  <c r="N3024" i="2"/>
  <c r="S2118" i="2"/>
  <c r="S2478" i="2"/>
  <c r="N2768" i="2"/>
  <c r="G1802" i="2"/>
  <c r="N1392" i="2"/>
  <c r="S3106" i="2"/>
  <c r="S1790" i="2"/>
  <c r="N1806" i="2"/>
  <c r="S583" i="2"/>
  <c r="S2710" i="2"/>
  <c r="F200" i="2"/>
  <c r="S2508" i="2"/>
  <c r="J423" i="2"/>
  <c r="S2542" i="2"/>
  <c r="F128" i="2"/>
  <c r="S2297" i="2"/>
  <c r="J126" i="2"/>
  <c r="S1110" i="2"/>
  <c r="S281" i="2"/>
  <c r="J427" i="2"/>
  <c r="N2770" i="2"/>
  <c r="F2290" i="2"/>
  <c r="F1822" i="2"/>
  <c r="J1569" i="2"/>
  <c r="N126" i="2"/>
  <c r="S3141" i="2"/>
  <c r="J185" i="2"/>
  <c r="S283" i="2"/>
  <c r="N1212" i="2"/>
  <c r="S889" i="2"/>
  <c r="S3077" i="2"/>
  <c r="S520" i="2"/>
  <c r="N1816" i="2"/>
  <c r="F1922" i="2"/>
  <c r="J490" i="2"/>
  <c r="N3019" i="2"/>
  <c r="N3078" i="2"/>
  <c r="N856" i="2"/>
  <c r="J1328" i="2"/>
  <c r="F1101" i="2"/>
  <c r="N564" i="2"/>
  <c r="F2106" i="2"/>
  <c r="S1423" i="2"/>
  <c r="S1424" i="2"/>
  <c r="F602" i="2"/>
  <c r="F2724" i="2"/>
  <c r="N846" i="2"/>
  <c r="S2050" i="2"/>
  <c r="N863" i="2"/>
  <c r="F122" i="2"/>
  <c r="F2103" i="2"/>
  <c r="S1166" i="2"/>
  <c r="F2943" i="2"/>
  <c r="N560" i="2"/>
  <c r="N1460" i="2"/>
  <c r="S2466" i="2"/>
  <c r="S254" i="2"/>
  <c r="S914" i="2"/>
  <c r="O2582" i="2"/>
  <c r="S2560" i="2"/>
  <c r="N3072" i="2"/>
  <c r="J2585" i="2"/>
  <c r="N258" i="2"/>
  <c r="J2524" i="2"/>
  <c r="S2727" i="2"/>
  <c r="S3044" i="2"/>
  <c r="J487" i="2"/>
  <c r="N263" i="2"/>
  <c r="F323" i="2"/>
  <c r="S1928" i="2"/>
  <c r="F607" i="2"/>
  <c r="N186" i="2"/>
  <c r="S2072" i="2"/>
  <c r="S2747" i="2"/>
  <c r="F1332" i="2"/>
  <c r="S3002" i="2"/>
  <c r="S887" i="2"/>
  <c r="S559" i="2"/>
  <c r="F2653" i="2"/>
  <c r="S1117" i="2"/>
  <c r="S3038" i="2"/>
  <c r="N2771" i="2"/>
  <c r="J2525" i="2"/>
  <c r="S2147" i="2"/>
  <c r="G2" i="2"/>
  <c r="S1772" i="2"/>
  <c r="N1449" i="2"/>
  <c r="S579" i="2"/>
  <c r="N1326" i="2"/>
  <c r="S2183" i="2"/>
  <c r="S373" i="2"/>
  <c r="S378" i="2"/>
  <c r="F182" i="2"/>
  <c r="S1418" i="2"/>
  <c r="N257" i="2"/>
  <c r="S545" i="2"/>
  <c r="J1563" i="2"/>
  <c r="S1591" i="2"/>
  <c r="S2309" i="2"/>
  <c r="S2327" i="2"/>
  <c r="N862" i="2"/>
  <c r="F551" i="2"/>
  <c r="F2888" i="2"/>
  <c r="N2477" i="2"/>
  <c r="S265" i="2"/>
  <c r="N1205" i="2"/>
  <c r="S2745" i="2"/>
  <c r="F441" i="2"/>
  <c r="N3071" i="2"/>
  <c r="S382" i="2"/>
  <c r="S2490" i="2"/>
  <c r="S646" i="2"/>
  <c r="N1579" i="2"/>
  <c r="F498" i="2"/>
  <c r="J1145" i="2"/>
  <c r="N914" i="2"/>
  <c r="S3039" i="2"/>
  <c r="J666" i="2"/>
  <c r="F1563" i="2"/>
  <c r="F2655" i="2"/>
  <c r="J129" i="2"/>
  <c r="J369" i="2"/>
  <c r="S3035" i="2"/>
  <c r="S3016" i="2"/>
  <c r="N138" i="2"/>
  <c r="S2464" i="2"/>
  <c r="S1104" i="2"/>
  <c r="F2704" i="2"/>
  <c r="F1581" i="2"/>
  <c r="S527" i="2"/>
  <c r="N124" i="2"/>
  <c r="N259" i="2"/>
  <c r="S3071" i="2"/>
  <c r="F2768" i="2"/>
  <c r="S2187" i="2"/>
  <c r="F425" i="2"/>
  <c r="J3003" i="2"/>
  <c r="S2025" i="2"/>
  <c r="F2542" i="2"/>
  <c r="F1761" i="2"/>
  <c r="K2822" i="2"/>
  <c r="F917" i="2"/>
  <c r="S2704" i="2"/>
  <c r="S272" i="2"/>
  <c r="S947" i="2"/>
  <c r="J846" i="2"/>
  <c r="N2478" i="2"/>
  <c r="S2162" i="2"/>
  <c r="F2539" i="2"/>
  <c r="N2292" i="2"/>
  <c r="S636" i="2"/>
  <c r="F131" i="2"/>
  <c r="N547" i="2"/>
  <c r="F782" i="2"/>
  <c r="J1746" i="2"/>
  <c r="S329" i="2"/>
  <c r="F373" i="2"/>
  <c r="S2566" i="2"/>
  <c r="S3031" i="2"/>
  <c r="N2762" i="2"/>
  <c r="S1933" i="2"/>
  <c r="S379" i="2"/>
  <c r="S2329" i="2"/>
  <c r="S1761" i="2"/>
  <c r="S3124" i="2"/>
  <c r="F610" i="2"/>
  <c r="S1563" i="2"/>
  <c r="N1643" i="2"/>
  <c r="F2898" i="2"/>
  <c r="S2942" i="2"/>
  <c r="S2200" i="2"/>
  <c r="S1383" i="2"/>
  <c r="J305" i="2"/>
  <c r="N1323" i="2"/>
  <c r="F2481" i="2"/>
  <c r="S3034" i="2"/>
  <c r="F187" i="2"/>
  <c r="F603" i="2"/>
  <c r="S314" i="2"/>
  <c r="S1155" i="2"/>
  <c r="S2203" i="2"/>
  <c r="K2222" i="2"/>
  <c r="S2789" i="2"/>
  <c r="J1144" i="2"/>
  <c r="F2702" i="2"/>
  <c r="N1214" i="2"/>
  <c r="N2289" i="2"/>
  <c r="N2784" i="2"/>
  <c r="F2469" i="2"/>
  <c r="S285" i="2"/>
  <c r="F911" i="2"/>
  <c r="S2763" i="2"/>
  <c r="S2488" i="2"/>
  <c r="F1760" i="2"/>
  <c r="J850" i="2"/>
  <c r="F139" i="2"/>
  <c r="S568" i="2"/>
  <c r="F1382" i="2"/>
  <c r="F2124" i="2"/>
  <c r="S1089" i="2"/>
  <c r="F2538" i="2"/>
  <c r="S3075" i="2"/>
  <c r="S364" i="2"/>
  <c r="S307" i="2"/>
  <c r="K1262" i="2"/>
  <c r="S2482" i="2"/>
  <c r="N1623" i="2"/>
  <c r="S2993" i="2"/>
  <c r="S2131" i="2"/>
  <c r="J2647" i="2"/>
  <c r="S2738" i="2"/>
  <c r="S1123" i="2"/>
  <c r="S589" i="2"/>
  <c r="F1392" i="2"/>
  <c r="S483" i="2"/>
  <c r="S1337" i="2"/>
  <c r="N3002" i="2"/>
  <c r="J908" i="2"/>
  <c r="J1749" i="2"/>
  <c r="F1088" i="2"/>
  <c r="S2055" i="2"/>
  <c r="N1340" i="2"/>
  <c r="S1767" i="2"/>
  <c r="S1099" i="2"/>
  <c r="S2494" i="2"/>
  <c r="F2775" i="2"/>
  <c r="N251" i="2"/>
  <c r="S161" i="2"/>
  <c r="F1582" i="2"/>
  <c r="F1815" i="2"/>
  <c r="S604" i="2"/>
  <c r="F1923" i="2"/>
  <c r="N1568" i="2"/>
  <c r="S366" i="2"/>
  <c r="F2892" i="2"/>
  <c r="F1395" i="2"/>
  <c r="S2979" i="2"/>
  <c r="S1385" i="2"/>
  <c r="B2042" i="2"/>
  <c r="S2961" i="2"/>
  <c r="S286" i="2"/>
  <c r="N247" i="2"/>
  <c r="F1403" i="2"/>
  <c r="S365" i="2"/>
  <c r="S611" i="2"/>
  <c r="J1866" i="2"/>
  <c r="S1162" i="2"/>
  <c r="S1952" i="2"/>
  <c r="S404" i="2"/>
  <c r="J1263" i="2"/>
  <c r="F2886" i="2"/>
  <c r="F1818" i="2"/>
  <c r="J787" i="2"/>
  <c r="F422" i="2"/>
  <c r="J609" i="2"/>
  <c r="S1778" i="2"/>
  <c r="S2306" i="2"/>
  <c r="S1084" i="2"/>
  <c r="F623" i="2"/>
  <c r="S1151" i="2"/>
  <c r="S2990" i="2"/>
  <c r="N2480" i="2"/>
  <c r="S3101" i="2"/>
  <c r="F1944" i="2"/>
  <c r="O1442" i="2"/>
  <c r="F189" i="2"/>
  <c r="S3067" i="2"/>
  <c r="S528" i="2"/>
  <c r="F2114" i="2"/>
  <c r="F2890" i="2"/>
  <c r="N563" i="2"/>
  <c r="F2889" i="2"/>
  <c r="F612" i="2"/>
  <c r="F1329" i="2"/>
  <c r="N2481" i="2"/>
  <c r="F669" i="2"/>
  <c r="J1323" i="2"/>
  <c r="S2562" i="2"/>
  <c r="N192" i="2"/>
  <c r="S590" i="2"/>
  <c r="S2495" i="2"/>
  <c r="S950" i="2"/>
  <c r="F1802" i="2"/>
  <c r="F377" i="2"/>
  <c r="N1444" i="2"/>
  <c r="S2317" i="2"/>
  <c r="S2188" i="2"/>
  <c r="S3109" i="2"/>
  <c r="S3095" i="2"/>
  <c r="N902" i="2"/>
  <c r="S403" i="2"/>
  <c r="N1341" i="2"/>
  <c r="N243" i="2"/>
  <c r="F1394" i="2"/>
  <c r="J483" i="2"/>
  <c r="N253" i="2"/>
  <c r="S165" i="2"/>
  <c r="F2763" i="2"/>
  <c r="S613" i="2"/>
  <c r="F1400" i="2"/>
  <c r="S1396" i="2"/>
  <c r="S2965" i="2"/>
  <c r="S871" i="2"/>
  <c r="S172" i="2"/>
  <c r="N2177" i="2"/>
  <c r="J2583" i="2"/>
  <c r="F2117" i="2"/>
  <c r="S400" i="2"/>
  <c r="S2949" i="2"/>
  <c r="N795" i="2"/>
  <c r="F442" i="2"/>
  <c r="F320" i="2"/>
  <c r="B2342" i="2"/>
  <c r="F1940" i="2"/>
  <c r="S1759" i="2"/>
  <c r="S877" i="2"/>
  <c r="N1216" i="2"/>
  <c r="J905" i="2"/>
  <c r="F912" i="2"/>
  <c r="S3046" i="2"/>
  <c r="S951" i="2"/>
  <c r="N135" i="2"/>
  <c r="F1564" i="2"/>
  <c r="S2057" i="2"/>
  <c r="F495" i="2"/>
  <c r="J727" i="2"/>
  <c r="S1419" i="2"/>
  <c r="S649" i="2"/>
  <c r="S1934" i="2"/>
  <c r="N796" i="2"/>
  <c r="S1085" i="2"/>
  <c r="F673" i="2"/>
  <c r="F493" i="2"/>
  <c r="N787" i="2"/>
  <c r="S571" i="2"/>
  <c r="N1580" i="2"/>
  <c r="J669" i="2"/>
  <c r="S2129" i="2"/>
  <c r="F314" i="2"/>
  <c r="S1343" i="2"/>
  <c r="S500" i="2"/>
  <c r="S3125" i="2"/>
  <c r="F921" i="2"/>
  <c r="S317" i="2"/>
  <c r="F487" i="2"/>
  <c r="S1119" i="2"/>
  <c r="F2765" i="2"/>
  <c r="F2464" i="2"/>
  <c r="F620" i="2"/>
  <c r="S3048" i="2"/>
  <c r="S3145" i="2"/>
  <c r="S2501" i="2"/>
  <c r="S2953" i="2"/>
  <c r="N2293" i="2"/>
  <c r="F309" i="2"/>
  <c r="B842" i="2"/>
  <c r="S2959" i="2"/>
  <c r="J1505" i="2"/>
  <c r="F364" i="2"/>
  <c r="S846" i="2"/>
  <c r="S1405" i="2"/>
  <c r="F2466" i="2"/>
  <c r="S1942" i="2"/>
  <c r="S2168" i="2"/>
  <c r="S3086" i="2"/>
  <c r="S843" i="2"/>
  <c r="S1565" i="2"/>
  <c r="S1126" i="2"/>
  <c r="N1821" i="2"/>
  <c r="S2299" i="2"/>
  <c r="F677" i="2"/>
  <c r="B1862" i="2"/>
  <c r="S2077" i="2"/>
  <c r="S1177" i="2"/>
  <c r="F618" i="2"/>
  <c r="S2963" i="2"/>
  <c r="S1768" i="2"/>
  <c r="B1142" i="2"/>
  <c r="S1148" i="2"/>
  <c r="G2042" i="2"/>
  <c r="J1447" i="2"/>
  <c r="S1395" i="2"/>
  <c r="S2312" i="2"/>
  <c r="B1622" i="2"/>
  <c r="S875" i="2"/>
  <c r="S1936" i="2"/>
  <c r="F2657" i="2"/>
  <c r="S362" i="2"/>
  <c r="S556" i="2"/>
  <c r="S1784" i="2"/>
  <c r="J188" i="2"/>
  <c r="S408" i="2"/>
  <c r="S852" i="2"/>
  <c r="K2402" i="2"/>
  <c r="S144" i="2"/>
  <c r="F902" i="2"/>
  <c r="S1940" i="2"/>
  <c r="S1963" i="2"/>
  <c r="S271" i="2"/>
  <c r="F497" i="2"/>
  <c r="F785" i="2"/>
  <c r="J786" i="2"/>
  <c r="S884" i="2"/>
  <c r="S3010" i="2"/>
  <c r="S2557" i="2"/>
  <c r="J2530" i="2"/>
  <c r="S1585" i="2"/>
  <c r="F1333" i="2"/>
  <c r="S1998" i="2"/>
  <c r="S2968" i="2"/>
  <c r="F1340" i="2"/>
  <c r="J902" i="2"/>
  <c r="S2123" i="2"/>
  <c r="S2737" i="2"/>
  <c r="S1096" i="2"/>
  <c r="F2292" i="2"/>
  <c r="N1215" i="2"/>
  <c r="S2060" i="2"/>
  <c r="F803" i="2"/>
  <c r="S2724" i="2"/>
  <c r="S859" i="2"/>
  <c r="S1171" i="2"/>
  <c r="N185" i="2"/>
  <c r="N1459" i="2"/>
  <c r="F2658" i="2"/>
  <c r="N2470" i="2"/>
  <c r="S2548" i="2"/>
  <c r="S2082" i="2"/>
  <c r="N2473" i="2"/>
  <c r="F543" i="2"/>
  <c r="S393" i="2"/>
  <c r="S2778" i="2"/>
  <c r="S1188" i="2"/>
  <c r="N2658" i="2"/>
  <c r="S2153" i="2"/>
  <c r="S1407" i="2"/>
  <c r="F2891" i="2"/>
  <c r="J1570" i="2"/>
  <c r="F794" i="2"/>
  <c r="S1604" i="2"/>
  <c r="S1146" i="2"/>
  <c r="S1422" i="2"/>
  <c r="S291" i="2"/>
  <c r="S1092" i="2"/>
  <c r="N859" i="2"/>
  <c r="S2981" i="2"/>
  <c r="J2527" i="2"/>
  <c r="S2177" i="2"/>
  <c r="S2992" i="2"/>
  <c r="F1570" i="2"/>
  <c r="N196" i="2"/>
  <c r="S268" i="2"/>
  <c r="S878" i="2"/>
  <c r="F2899" i="2"/>
  <c r="N3003" i="2"/>
  <c r="S2716" i="2"/>
  <c r="S3003" i="2"/>
  <c r="S2285" i="2"/>
  <c r="S904" i="2"/>
  <c r="J66" i="2"/>
  <c r="N1642" i="2"/>
  <c r="S2769" i="2"/>
  <c r="F371" i="2"/>
  <c r="S2510" i="2"/>
  <c r="J1926" i="2"/>
  <c r="N191" i="2"/>
  <c r="F2712" i="2"/>
  <c r="S620" i="2"/>
  <c r="F2646" i="2"/>
  <c r="S2777" i="2"/>
  <c r="N924" i="2"/>
  <c r="S2730" i="2"/>
  <c r="F2647" i="2"/>
  <c r="S3036" i="2"/>
  <c r="F2770" i="2"/>
  <c r="K1502" i="2"/>
  <c r="S3091" i="2"/>
  <c r="S247" i="2"/>
  <c r="N1626" i="2"/>
  <c r="F317" i="2"/>
  <c r="N804" i="2"/>
  <c r="S407" i="2"/>
  <c r="F1324" i="2"/>
  <c r="S532" i="2"/>
  <c r="N1385" i="2"/>
  <c r="F1803" i="2"/>
  <c r="F430" i="2"/>
  <c r="S1190" i="2"/>
  <c r="J1565" i="2"/>
  <c r="N3015" i="2"/>
  <c r="F2707" i="2"/>
  <c r="F2293" i="2"/>
  <c r="S864" i="2"/>
  <c r="S264" i="2"/>
  <c r="S934" i="2"/>
  <c r="F433" i="2"/>
  <c r="F1747" i="2"/>
  <c r="N1325" i="2"/>
  <c r="K1682" i="2"/>
  <c r="J308" i="2"/>
  <c r="S293" i="2"/>
  <c r="S2475" i="2"/>
  <c r="S2054" i="2"/>
  <c r="F555" i="2"/>
  <c r="F681" i="2"/>
  <c r="S1987" i="2"/>
  <c r="F2900" i="2"/>
  <c r="N2644" i="2"/>
  <c r="N2176" i="2"/>
  <c r="S137" i="2"/>
  <c r="J1387" i="2"/>
  <c r="S1333" i="2"/>
  <c r="S2166" i="2"/>
  <c r="J1922" i="2"/>
  <c r="N1641" i="2"/>
  <c r="J67" i="2"/>
  <c r="F2410" i="2"/>
  <c r="S1930" i="2"/>
  <c r="S2178" i="2"/>
  <c r="S390" i="2"/>
  <c r="F2649" i="2"/>
  <c r="S3030" i="2"/>
  <c r="F557" i="2"/>
  <c r="J70" i="2"/>
  <c r="S869" i="2"/>
  <c r="N184" i="2"/>
  <c r="S523" i="2"/>
  <c r="N2774" i="2"/>
  <c r="S2119" i="2"/>
  <c r="S2114" i="2"/>
  <c r="J1562" i="2"/>
  <c r="S3026" i="2"/>
  <c r="F2116" i="2"/>
  <c r="J542" i="2"/>
  <c r="J304" i="2"/>
  <c r="S3153" i="2"/>
  <c r="S397" i="2"/>
  <c r="S3096" i="2"/>
  <c r="S921" i="2"/>
  <c r="S2530" i="2"/>
  <c r="S2291" i="2"/>
  <c r="N260" i="2"/>
  <c r="J728" i="2"/>
  <c r="J370" i="2"/>
  <c r="S553" i="2"/>
  <c r="F2662" i="2"/>
  <c r="S274" i="2"/>
  <c r="S3143" i="2"/>
  <c r="F2408" i="2"/>
  <c r="N136" i="2"/>
  <c r="O422" i="2"/>
  <c r="S2028" i="2"/>
  <c r="N1818" i="2"/>
  <c r="S1352" i="2"/>
  <c r="N3020" i="2"/>
  <c r="S890" i="2"/>
  <c r="S491" i="2"/>
  <c r="S1398" i="2"/>
  <c r="S1962" i="2"/>
  <c r="S2726" i="2"/>
  <c r="F2718" i="2"/>
  <c r="S2208" i="2"/>
  <c r="F503" i="2"/>
  <c r="S1370" i="2"/>
  <c r="S1082" i="2"/>
  <c r="S1105" i="2"/>
  <c r="F2301" i="2"/>
  <c r="S1412" i="2"/>
  <c r="F1808" i="2"/>
  <c r="F1933" i="2"/>
  <c r="S2010" i="2"/>
  <c r="J485" i="2"/>
  <c r="F2654" i="2"/>
  <c r="S2328" i="2"/>
  <c r="S1156" i="2"/>
  <c r="S531" i="2"/>
  <c r="S372" i="2"/>
  <c r="S2471" i="2"/>
  <c r="S3018" i="2"/>
  <c r="J65" i="2"/>
  <c r="S619" i="2"/>
  <c r="S576" i="2"/>
  <c r="S334" i="2"/>
  <c r="F2946" i="2"/>
  <c r="S2470" i="2"/>
  <c r="S3053" i="2"/>
  <c r="S2481" i="2"/>
  <c r="S2506" i="2"/>
  <c r="K2" i="2"/>
  <c r="S2070" i="2"/>
  <c r="F438" i="2"/>
  <c r="F2719" i="2"/>
  <c r="J1929" i="2"/>
  <c r="F2418" i="2"/>
  <c r="S3132" i="2"/>
  <c r="J1449" i="2"/>
  <c r="S3024" i="2"/>
  <c r="S2167" i="2"/>
  <c r="S907" i="2"/>
  <c r="G1082" i="2"/>
  <c r="F2781" i="2"/>
  <c r="S1965" i="2"/>
  <c r="F617" i="2"/>
  <c r="N1344" i="2"/>
  <c r="J428" i="2"/>
  <c r="S3079" i="2"/>
  <c r="S3040" i="2"/>
  <c r="N3083" i="2"/>
  <c r="F1393" i="2"/>
  <c r="S850" i="2"/>
  <c r="F1942" i="2"/>
  <c r="J2885" i="2"/>
  <c r="N144" i="2"/>
  <c r="F624" i="2"/>
  <c r="F2767" i="2"/>
  <c r="F1335" i="2"/>
  <c r="F1742" i="2"/>
  <c r="F302" i="2"/>
  <c r="N3064" i="2"/>
  <c r="J1142" i="2"/>
  <c r="S1176" i="2"/>
  <c r="S1397" i="2"/>
  <c r="S1157" i="2"/>
  <c r="J668" i="2"/>
  <c r="F2414" i="2"/>
  <c r="F2882" i="2"/>
  <c r="N1577" i="2"/>
  <c r="J2883" i="2"/>
  <c r="S3168" i="2"/>
  <c r="F2536" i="2"/>
  <c r="S3089" i="2"/>
  <c r="J3066" i="2"/>
  <c r="F1323" i="2"/>
  <c r="F1573" i="2"/>
  <c r="S312" i="2"/>
  <c r="N3011" i="2"/>
  <c r="S2980" i="2"/>
  <c r="F559" i="2"/>
  <c r="J845" i="2"/>
  <c r="F2883" i="2"/>
  <c r="F2716" i="2"/>
  <c r="S515" i="2"/>
  <c r="F504" i="2"/>
  <c r="N1625" i="2"/>
  <c r="F1749" i="2"/>
  <c r="S2180" i="2"/>
  <c r="S1173" i="2"/>
  <c r="S324" i="2"/>
  <c r="F1750" i="2"/>
  <c r="J3067" i="2"/>
  <c r="F1763" i="2"/>
  <c r="N194" i="2"/>
  <c r="S2540" i="2"/>
  <c r="S1184" i="2"/>
  <c r="S3173" i="2"/>
  <c r="S1427" i="2"/>
  <c r="J1389" i="2"/>
  <c r="F2903" i="2"/>
  <c r="S518" i="2"/>
  <c r="F1572" i="2"/>
  <c r="S2140" i="2"/>
  <c r="S1922" i="2"/>
  <c r="N785" i="2"/>
  <c r="S2798" i="2"/>
  <c r="S937" i="2"/>
  <c r="J363" i="2"/>
  <c r="F683" i="2"/>
  <c r="S250" i="2"/>
  <c r="F2468" i="2"/>
  <c r="N2182" i="2"/>
  <c r="S2169" i="2"/>
  <c r="F2714" i="2"/>
  <c r="N1576" i="2"/>
  <c r="N2764" i="2"/>
  <c r="J1509" i="2"/>
  <c r="N134" i="2"/>
  <c r="N2183" i="2"/>
  <c r="N1578" i="2"/>
  <c r="F2884" i="2"/>
  <c r="S2113" i="2"/>
  <c r="J430" i="2"/>
  <c r="F680" i="2"/>
  <c r="S509" i="2"/>
  <c r="S892" i="2"/>
  <c r="J426" i="2"/>
  <c r="S170" i="2"/>
  <c r="J242" i="2"/>
  <c r="F2893" i="2"/>
  <c r="N1219" i="2"/>
  <c r="F1103" i="2"/>
  <c r="F304" i="2"/>
  <c r="S391" i="2"/>
  <c r="F556" i="2"/>
  <c r="S2795" i="2"/>
  <c r="S1961" i="2"/>
  <c r="S156" i="2"/>
  <c r="S1172" i="2"/>
  <c r="N2287" i="2"/>
  <c r="S389" i="2"/>
  <c r="J604" i="2"/>
  <c r="S1415" i="2"/>
  <c r="N140" i="2"/>
  <c r="S2000" i="2"/>
  <c r="J1390" i="2"/>
  <c r="F1824" i="2"/>
  <c r="F2780" i="2"/>
  <c r="G1982" i="2"/>
  <c r="S2001" i="2"/>
  <c r="S2084" i="2"/>
  <c r="N3066" i="2"/>
  <c r="S3082" i="2"/>
  <c r="S2120" i="2"/>
  <c r="F672" i="2"/>
  <c r="S1116" i="2"/>
  <c r="S276" i="2"/>
  <c r="F436" i="2"/>
  <c r="J785" i="2"/>
  <c r="F2544" i="2"/>
  <c r="F2402" i="2"/>
  <c r="S1752" i="2"/>
  <c r="S345" i="2"/>
  <c r="S1131" i="2"/>
  <c r="F919" i="2"/>
  <c r="S1598" i="2"/>
  <c r="N2282" i="2"/>
  <c r="S368" i="2"/>
  <c r="J2587" i="2"/>
  <c r="S3149" i="2"/>
  <c r="J2588" i="2"/>
  <c r="S3047" i="2"/>
  <c r="S922" i="2"/>
  <c r="S1322" i="2"/>
  <c r="S1408" i="2"/>
  <c r="S2785" i="2"/>
  <c r="J2584" i="2"/>
  <c r="S2064" i="2"/>
  <c r="J1750" i="2"/>
  <c r="F2771" i="2"/>
  <c r="O662" i="2"/>
  <c r="S2799" i="2"/>
  <c r="F2462" i="2"/>
  <c r="N555" i="2"/>
  <c r="S2706" i="2"/>
  <c r="S2191" i="2"/>
  <c r="S2725" i="2"/>
  <c r="S2751" i="2"/>
  <c r="S3041" i="2"/>
  <c r="S2294" i="2"/>
  <c r="F1746" i="2"/>
  <c r="S1984" i="2"/>
  <c r="S3167" i="2"/>
  <c r="F2895" i="2"/>
  <c r="S406" i="2"/>
  <c r="S2804" i="2"/>
  <c r="S2062" i="2"/>
  <c r="S3112" i="2"/>
  <c r="J1744" i="2"/>
  <c r="S1113" i="2"/>
  <c r="S2554" i="2"/>
  <c r="F550" i="2"/>
  <c r="S1763" i="2"/>
  <c r="N1393" i="2"/>
  <c r="N1394" i="2"/>
  <c r="S257" i="2"/>
  <c r="S848" i="2"/>
  <c r="N683" i="2"/>
  <c r="S2205" i="2"/>
  <c r="S2741" i="2"/>
  <c r="S350" i="2"/>
  <c r="F2471" i="2"/>
  <c r="N3065" i="2"/>
  <c r="S3099" i="2"/>
  <c r="F489" i="2"/>
  <c r="N1335" i="2"/>
  <c r="S2197" i="2"/>
  <c r="S2043" i="2"/>
  <c r="S132" i="2"/>
  <c r="J3064" i="2"/>
  <c r="F1571" i="2"/>
  <c r="F444" i="2"/>
  <c r="S3150" i="2"/>
  <c r="S2185" i="2"/>
  <c r="J1864" i="2"/>
  <c r="S2016" i="2"/>
  <c r="S2564" i="2"/>
  <c r="S2728" i="2"/>
  <c r="F2541" i="2"/>
  <c r="J2108" i="2"/>
  <c r="N2166" i="2"/>
  <c r="F1102" i="2"/>
  <c r="N122" i="2"/>
  <c r="F622" i="2"/>
  <c r="N1343" i="2"/>
  <c r="J2103" i="2"/>
  <c r="S1756" i="2"/>
  <c r="S1941" i="2"/>
  <c r="N1637" i="2"/>
  <c r="N201" i="2"/>
  <c r="F905" i="2"/>
  <c r="F616" i="2"/>
  <c r="S524" i="2"/>
  <c r="S886" i="2"/>
  <c r="F2409" i="2"/>
  <c r="N907" i="2"/>
  <c r="S1147" i="2"/>
  <c r="S1982" i="2"/>
  <c r="S3076" i="2"/>
  <c r="S2719" i="2"/>
  <c r="F1342" i="2"/>
  <c r="F609" i="2"/>
  <c r="N2464" i="2"/>
  <c r="F23" i="2"/>
  <c r="S2767" i="2"/>
  <c r="F2960" i="2"/>
  <c r="F2304" i="2"/>
  <c r="S2528" i="2"/>
  <c r="J1262" i="2"/>
  <c r="S2199" i="2"/>
  <c r="F199" i="2"/>
  <c r="N558" i="2"/>
  <c r="N1399" i="2"/>
  <c r="N1622" i="2"/>
  <c r="N1324" i="2"/>
  <c r="S2117" i="2"/>
  <c r="J3065" i="2"/>
  <c r="S2181" i="2"/>
  <c r="F1091" i="2"/>
  <c r="F482" i="2"/>
  <c r="S3159" i="2"/>
  <c r="S2733" i="2"/>
  <c r="S1095" i="2"/>
  <c r="F2105" i="2"/>
  <c r="F321" i="2"/>
  <c r="J2890" i="2"/>
  <c r="J310" i="2"/>
  <c r="N1809" i="2"/>
  <c r="S2319" i="2"/>
  <c r="N922" i="2"/>
  <c r="N803" i="2"/>
  <c r="S3014" i="2"/>
  <c r="J842" i="2"/>
  <c r="N1453" i="2"/>
  <c r="S498" i="2"/>
  <c r="S2053" i="2"/>
  <c r="S1111" i="2"/>
  <c r="F2524" i="2"/>
  <c r="S1107" i="2"/>
  <c r="S1789" i="2"/>
  <c r="N132" i="2"/>
  <c r="S1127" i="2"/>
  <c r="J245" i="2"/>
  <c r="S3097" i="2"/>
  <c r="N917" i="2"/>
  <c r="N1218" i="2"/>
  <c r="F666" i="2"/>
  <c r="J1506" i="2"/>
  <c r="S574" i="2"/>
  <c r="F674" i="2"/>
  <c r="S2739" i="2"/>
  <c r="N1583" i="2"/>
  <c r="F1331" i="2"/>
  <c r="S2136" i="2"/>
  <c r="S510" i="2"/>
  <c r="S637" i="2"/>
  <c r="S1746" i="2"/>
  <c r="F923" i="2"/>
  <c r="F1087" i="2"/>
  <c r="S2108" i="2"/>
  <c r="S2807" i="2"/>
  <c r="S494" i="2"/>
  <c r="S2146" i="2"/>
  <c r="S1416" i="2"/>
  <c r="S375" i="2"/>
  <c r="N3014" i="2"/>
  <c r="F1339" i="2"/>
  <c r="J603" i="2"/>
  <c r="N559" i="2"/>
  <c r="S2772" i="2"/>
  <c r="F1567" i="2"/>
  <c r="N3069" i="2"/>
  <c r="F2964" i="2"/>
  <c r="F143" i="2"/>
  <c r="F197" i="2"/>
  <c r="S1149" i="2"/>
  <c r="J1442" i="2"/>
  <c r="F1812" i="2"/>
  <c r="F322" i="2"/>
  <c r="N1397" i="2"/>
  <c r="N1573" i="2"/>
  <c r="F443" i="2"/>
  <c r="J128" i="2"/>
  <c r="S3027" i="2"/>
  <c r="F1743" i="2"/>
  <c r="F1751" i="2"/>
  <c r="O1502" i="2"/>
  <c r="F305" i="2"/>
  <c r="F1568" i="2"/>
  <c r="S2782" i="2"/>
  <c r="S3087" i="2"/>
  <c r="F2528" i="2"/>
  <c r="N3079" i="2"/>
  <c r="N252" i="2"/>
  <c r="S1754" i="2"/>
  <c r="N3068" i="2"/>
  <c r="F491" i="2"/>
  <c r="S245" i="2"/>
  <c r="S632" i="2"/>
  <c r="S2212" i="2"/>
  <c r="S1583" i="2"/>
  <c r="N858" i="2"/>
  <c r="S369" i="2"/>
  <c r="S1118" i="2"/>
  <c r="S2141" i="2"/>
  <c r="S394" i="2"/>
  <c r="S879" i="2"/>
  <c r="S2003" i="2"/>
  <c r="F2285" i="2"/>
  <c r="F1330" i="2"/>
  <c r="S3098" i="2"/>
  <c r="S1792" i="2"/>
  <c r="S3166" i="2"/>
  <c r="S141" i="2"/>
  <c r="F2523" i="2"/>
  <c r="S2735" i="2"/>
  <c r="J247" i="2"/>
  <c r="F142" i="2"/>
  <c r="S3161" i="2"/>
  <c r="S134" i="2"/>
  <c r="S2068" i="2"/>
  <c r="N246" i="2"/>
  <c r="N674" i="2"/>
  <c r="N2773" i="2"/>
  <c r="S1568" i="2"/>
  <c r="S3123" i="2"/>
  <c r="J664" i="2"/>
  <c r="N1632" i="2"/>
  <c r="S168" i="2"/>
  <c r="N199" i="2"/>
  <c r="S242" i="2"/>
  <c r="S1426" i="2"/>
  <c r="F440" i="2"/>
  <c r="F1569" i="2"/>
  <c r="S280" i="2"/>
  <c r="F2942" i="2"/>
  <c r="F24" i="2"/>
  <c r="N845" i="2"/>
  <c r="S3050" i="2"/>
  <c r="S1183" i="2"/>
  <c r="S865" i="2"/>
  <c r="S133" i="2"/>
  <c r="S891" i="2"/>
  <c r="S262" i="2"/>
  <c r="S1576" i="2"/>
  <c r="N3073" i="2"/>
  <c r="J2589" i="2"/>
  <c r="F1748" i="2"/>
  <c r="N673" i="2"/>
  <c r="S501" i="2"/>
  <c r="S3122" i="2"/>
  <c r="N1624" i="2"/>
  <c r="S2063" i="2"/>
  <c r="S514" i="2"/>
  <c r="N189" i="2"/>
  <c r="S2152" i="2"/>
  <c r="S253" i="2"/>
  <c r="N799" i="2"/>
  <c r="S920" i="2"/>
  <c r="S856" i="2"/>
  <c r="S146" i="2"/>
  <c r="J2106" i="2"/>
  <c r="J365" i="2"/>
  <c r="S1191" i="2"/>
  <c r="F1383" i="2"/>
  <c r="S1368" i="2"/>
  <c r="S2770" i="2"/>
  <c r="F552" i="2"/>
  <c r="S1185" i="2"/>
  <c r="S2504" i="2"/>
  <c r="F1579" i="2"/>
  <c r="S2743" i="2"/>
  <c r="S1144" i="2"/>
  <c r="S624" i="2"/>
  <c r="S3128" i="2"/>
  <c r="F544" i="2"/>
  <c r="J249" i="2"/>
  <c r="S1400" i="2"/>
  <c r="S919" i="2"/>
  <c r="S903" i="2"/>
  <c r="N1631" i="2"/>
  <c r="S1389" i="2"/>
  <c r="F1325" i="2"/>
  <c r="S1607" i="2"/>
  <c r="F423" i="2"/>
  <c r="J1865" i="2"/>
  <c r="K1742" i="2"/>
  <c r="S140" i="2"/>
  <c r="S1612" i="2"/>
  <c r="S924" i="2"/>
  <c r="N1442" i="2"/>
  <c r="F789" i="2"/>
  <c r="S1404" i="2"/>
  <c r="S529" i="2"/>
  <c r="S2049" i="2"/>
  <c r="K1142" i="2"/>
  <c r="N2479" i="2"/>
  <c r="F2956" i="2"/>
  <c r="S3074" i="2"/>
  <c r="F667" i="2"/>
  <c r="N3080" i="2"/>
  <c r="J2528" i="2"/>
  <c r="F2717" i="2"/>
  <c r="J2764" i="2"/>
  <c r="S3083" i="2"/>
  <c r="S612" i="2"/>
  <c r="F784" i="2"/>
  <c r="S338" i="2"/>
  <c r="F621" i="2"/>
  <c r="S3070" i="2"/>
  <c r="N262" i="2"/>
  <c r="J546" i="2"/>
  <c r="N249" i="2"/>
  <c r="S1373" i="2"/>
  <c r="S3092" i="2"/>
  <c r="N1087" i="2"/>
  <c r="S343" i="2"/>
  <c r="S2503" i="2"/>
  <c r="S2786" i="2"/>
  <c r="S525" i="2"/>
  <c r="N128" i="2"/>
  <c r="S497" i="2"/>
  <c r="N844" i="2"/>
  <c r="J1270" i="2"/>
  <c r="F1938" i="2"/>
  <c r="S1403" i="2"/>
  <c r="N3016" i="2"/>
  <c r="N789" i="2"/>
  <c r="F379" i="2"/>
  <c r="B2822" i="2"/>
  <c r="S2468" i="2"/>
  <c r="S1128" i="2"/>
  <c r="S2532" i="2"/>
  <c r="F2532" i="2"/>
  <c r="F2300" i="2"/>
  <c r="J2770" i="2"/>
  <c r="S152" i="2"/>
  <c r="S1566" i="2"/>
  <c r="S1993" i="2"/>
  <c r="N792" i="2"/>
  <c r="F1336" i="2"/>
  <c r="S2966" i="2"/>
  <c r="F554" i="2"/>
  <c r="S278" i="2"/>
  <c r="J424" i="2"/>
  <c r="S505" i="2"/>
  <c r="S2176" i="2"/>
  <c r="O1862" i="2"/>
  <c r="N137" i="2"/>
  <c r="S2033" i="2"/>
  <c r="J1330" i="2"/>
  <c r="F308" i="2"/>
  <c r="F2945" i="2"/>
  <c r="S1946" i="2"/>
  <c r="S516" i="2"/>
  <c r="G1682" i="2"/>
  <c r="F1328" i="2"/>
  <c r="F2887" i="2"/>
  <c r="S153" i="2"/>
  <c r="S847" i="2"/>
  <c r="N677" i="2"/>
  <c r="S248" i="2"/>
  <c r="S1189" i="2"/>
  <c r="N2165" i="2"/>
  <c r="S3100" i="2"/>
  <c r="F2419" i="2"/>
  <c r="S2078" i="2"/>
  <c r="K2342" i="2"/>
  <c r="F424" i="2"/>
  <c r="S171" i="2"/>
  <c r="S2715" i="2"/>
  <c r="S1786" i="2"/>
  <c r="S2006" i="2"/>
  <c r="S2768" i="2"/>
  <c r="N1633" i="2"/>
  <c r="S2127" i="2"/>
  <c r="S1130" i="2"/>
  <c r="N2465" i="2"/>
  <c r="S543" i="2"/>
  <c r="S3033" i="2"/>
  <c r="S1409" i="2"/>
  <c r="S2015" i="2"/>
  <c r="S3045" i="2"/>
  <c r="J1747" i="2"/>
  <c r="J122" i="2"/>
  <c r="F13" i="2"/>
  <c r="S2022" i="2"/>
  <c r="F682" i="2"/>
  <c r="N3075" i="2"/>
  <c r="J1383" i="2"/>
  <c r="S2174" i="2"/>
  <c r="F2643" i="2"/>
  <c r="S2207" i="2"/>
  <c r="N542" i="2"/>
  <c r="S313" i="2"/>
  <c r="G2462" i="2"/>
  <c r="S1744" i="2"/>
  <c r="S3043" i="2"/>
  <c r="F1934" i="2"/>
  <c r="S2313" i="2"/>
  <c r="F560" i="2"/>
  <c r="F2645" i="2"/>
  <c r="F2762" i="2"/>
  <c r="J1862" i="2"/>
  <c r="F2118" i="2"/>
  <c r="J1264" i="2"/>
  <c r="S1178" i="2"/>
  <c r="S1125" i="2"/>
  <c r="F303" i="2"/>
  <c r="S1939" i="2"/>
  <c r="N1090" i="2"/>
  <c r="S2808" i="2"/>
  <c r="N2781" i="2"/>
  <c r="J1502" i="2"/>
  <c r="F318" i="2"/>
  <c r="S2544" i="2"/>
  <c r="N2476" i="2"/>
  <c r="S587" i="2"/>
  <c r="F2473" i="2"/>
  <c r="S377" i="2"/>
  <c r="F2421" i="2"/>
  <c r="S1950" i="2"/>
  <c r="N1404" i="2"/>
  <c r="J3005" i="2"/>
  <c r="J482" i="2"/>
  <c r="S1960" i="2"/>
  <c r="S2541" i="2"/>
  <c r="N1630" i="2"/>
  <c r="F548" i="2"/>
  <c r="S2124" i="2"/>
  <c r="S935" i="2"/>
  <c r="S2960" i="2"/>
  <c r="S267" i="2"/>
  <c r="N255" i="2"/>
  <c r="S2535" i="2"/>
  <c r="S3084" i="2"/>
  <c r="F804" i="2"/>
  <c r="N1450" i="2"/>
  <c r="S1170" i="2"/>
  <c r="S1186" i="2"/>
  <c r="S3171" i="2"/>
  <c r="N905" i="2"/>
  <c r="S1356" i="2"/>
  <c r="F1334" i="2"/>
  <c r="S2502" i="2"/>
  <c r="N921" i="2"/>
  <c r="N2169" i="2"/>
  <c r="S2802" i="2"/>
  <c r="S2172" i="2"/>
  <c r="F1399" i="2"/>
  <c r="S2173" i="2"/>
  <c r="S128" i="2"/>
  <c r="S1411" i="2"/>
  <c r="J1329" i="2"/>
  <c r="S2472" i="2"/>
  <c r="F196" i="2"/>
  <c r="N3082" i="2"/>
  <c r="S853" i="2"/>
  <c r="F1576" i="2"/>
  <c r="F2783" i="2"/>
  <c r="S1590" i="2"/>
  <c r="S2024" i="2"/>
  <c r="S3066" i="2"/>
  <c r="S3169" i="2"/>
  <c r="B2222" i="2"/>
  <c r="S1142" i="2"/>
  <c r="S1610" i="2"/>
  <c r="F2642" i="2"/>
  <c r="S845" i="2"/>
  <c r="S2766" i="2"/>
  <c r="F2299" i="2"/>
  <c r="F319" i="2"/>
  <c r="J1149" i="2"/>
  <c r="S1430" i="2"/>
  <c r="S135" i="2"/>
  <c r="F2534" i="2"/>
  <c r="S1384" i="2"/>
  <c r="S1090" i="2"/>
  <c r="N676" i="2"/>
  <c r="S2984" i="2"/>
  <c r="S2093" i="2"/>
  <c r="F787" i="2"/>
  <c r="S398" i="2"/>
  <c r="S2489" i="2"/>
  <c r="S277" i="2"/>
  <c r="S1390" i="2"/>
  <c r="S502" i="2"/>
  <c r="J3068" i="2"/>
  <c r="S1406" i="2"/>
  <c r="F2648" i="2"/>
  <c r="S560" i="2"/>
  <c r="F2483" i="2"/>
  <c r="N549" i="2"/>
  <c r="S1760" i="2"/>
  <c r="S261" i="2"/>
  <c r="S1997" i="2"/>
  <c r="S1968" i="2"/>
  <c r="S2531" i="2"/>
  <c r="S2330" i="2"/>
  <c r="N1454" i="2"/>
  <c r="G2702" i="2"/>
  <c r="F793" i="2"/>
  <c r="J123" i="2"/>
  <c r="S2547" i="2"/>
  <c r="S3111" i="2"/>
  <c r="F2119" i="2"/>
  <c r="S303" i="2"/>
  <c r="F2644" i="2"/>
  <c r="S3155" i="2"/>
  <c r="S1094" i="2"/>
  <c r="F604" i="2"/>
  <c r="S1602" i="2"/>
  <c r="S2073" i="2"/>
  <c r="N2462" i="2"/>
  <c r="N1210" i="2"/>
  <c r="S2303" i="2"/>
  <c r="S2803" i="2"/>
  <c r="B1982" i="2"/>
  <c r="J1863" i="2"/>
  <c r="S1366" i="2"/>
  <c r="S1613" i="2"/>
  <c r="S1999" i="2"/>
  <c r="S1971" i="2"/>
  <c r="F192" i="2"/>
  <c r="F1099" i="2"/>
  <c r="S565" i="2"/>
  <c r="N2772" i="2"/>
  <c r="S1106" i="2"/>
  <c r="N912" i="2"/>
  <c r="J543" i="2"/>
  <c r="J848" i="2"/>
  <c r="S148" i="2"/>
  <c r="N3007" i="2"/>
  <c r="F2663" i="2"/>
  <c r="F2423" i="2"/>
  <c r="S2750" i="2"/>
  <c r="S143" i="2"/>
  <c r="S1956" i="2"/>
  <c r="F2772" i="2"/>
  <c r="S342" i="2"/>
  <c r="J1268" i="2"/>
  <c r="J1267" i="2"/>
  <c r="F679" i="2"/>
  <c r="S1594" i="2"/>
  <c r="S2076" i="2"/>
  <c r="F2294" i="2"/>
  <c r="N3084" i="2"/>
  <c r="S2729" i="2"/>
  <c r="S2752" i="2"/>
  <c r="J429" i="2"/>
  <c r="S530" i="2"/>
  <c r="S495" i="2"/>
  <c r="S1344" i="2"/>
  <c r="S588" i="2"/>
  <c r="J488" i="2"/>
  <c r="N3013" i="2"/>
  <c r="S258" i="2"/>
  <c r="O2222" i="2"/>
  <c r="S1093" i="2"/>
  <c r="S508" i="2"/>
  <c r="S142" i="2"/>
  <c r="S290" i="2"/>
  <c r="S580" i="2"/>
  <c r="S3012" i="2"/>
  <c r="F194" i="2"/>
  <c r="S1579" i="2"/>
  <c r="F1385" i="2"/>
  <c r="S2794" i="2"/>
  <c r="S2753" i="2"/>
  <c r="S2784" i="2"/>
  <c r="S2480" i="2"/>
  <c r="F2885" i="2"/>
  <c r="S2749" i="2"/>
  <c r="S3011" i="2"/>
  <c r="S2813" i="2"/>
  <c r="J722" i="2"/>
  <c r="S2498" i="2"/>
  <c r="S2790" i="2"/>
  <c r="N680" i="2"/>
  <c r="J1148" i="2"/>
  <c r="S1925" i="2"/>
  <c r="F1931" i="2"/>
  <c r="S2493" i="2"/>
  <c r="S3052" i="2"/>
  <c r="S2477" i="2"/>
  <c r="J364" i="2"/>
  <c r="N1807" i="2"/>
  <c r="N544" i="2"/>
  <c r="S2462" i="2"/>
  <c r="S3108" i="2"/>
  <c r="S2962" i="2"/>
  <c r="S1364" i="2"/>
  <c r="N2467" i="2"/>
  <c r="N2174" i="2"/>
  <c r="S648" i="2"/>
  <c r="S2505" i="2"/>
  <c r="S2797" i="2"/>
  <c r="K2942" i="2"/>
  <c r="F2656" i="2"/>
  <c r="S2086" i="2"/>
  <c r="S1955" i="2"/>
  <c r="N1095" i="2"/>
  <c r="F1338" i="2"/>
  <c r="F2" i="2"/>
  <c r="S1985" i="2"/>
  <c r="S2714" i="2"/>
  <c r="S2958" i="2"/>
  <c r="F439" i="2"/>
  <c r="S928" i="2"/>
  <c r="S1165" i="2"/>
  <c r="S2322" i="2"/>
  <c r="S2031" i="2"/>
  <c r="S2137" i="2"/>
  <c r="S3110" i="2"/>
  <c r="S3152" i="2"/>
  <c r="S1582" i="2"/>
  <c r="S3156" i="2"/>
  <c r="S3051" i="2"/>
  <c r="S2707" i="2"/>
  <c r="J847" i="2"/>
  <c r="N843" i="2"/>
  <c r="J549" i="2"/>
  <c r="F796" i="2"/>
  <c r="F2107" i="2"/>
  <c r="F611" i="2"/>
  <c r="N1330" i="2"/>
  <c r="S351" i="2"/>
  <c r="N264" i="2"/>
  <c r="S2781" i="2"/>
  <c r="S376" i="2"/>
  <c r="N3023" i="2"/>
  <c r="S522" i="2"/>
  <c r="S3157" i="2"/>
  <c r="S1180" i="2"/>
  <c r="F2951" i="2"/>
  <c r="S1083" i="2"/>
  <c r="S1572" i="2"/>
  <c r="S1338" i="2"/>
  <c r="F8" i="2"/>
  <c r="J3062" i="2"/>
  <c r="S547" i="2"/>
  <c r="F2947" i="2"/>
  <c r="S1181" i="2"/>
  <c r="S2731" i="2"/>
  <c r="S3172" i="2"/>
  <c r="J1566" i="2"/>
  <c r="S1161" i="2"/>
  <c r="S1112" i="2"/>
  <c r="F496" i="2"/>
  <c r="N1223" i="2"/>
  <c r="S2708" i="2"/>
  <c r="S3113" i="2"/>
  <c r="S1597" i="2"/>
  <c r="S489" i="2"/>
  <c r="S3063" i="2"/>
  <c r="B1682" i="2"/>
  <c r="S1335" i="2"/>
  <c r="S3085" i="2"/>
  <c r="N1634" i="2"/>
  <c r="F2526" i="2"/>
  <c r="S3134" i="2"/>
  <c r="S336" i="2"/>
  <c r="F665" i="2"/>
  <c r="S1114" i="2"/>
  <c r="J843" i="2"/>
  <c r="S645" i="2"/>
  <c r="J2586" i="2"/>
  <c r="S2500" i="2"/>
  <c r="S2709" i="2"/>
  <c r="S1608" i="2"/>
  <c r="S930" i="2"/>
  <c r="S2186" i="2"/>
  <c r="S3151" i="2"/>
  <c r="S3129" i="2"/>
  <c r="J3006" i="2"/>
  <c r="S2192" i="2"/>
  <c r="N3077" i="2"/>
  <c r="S2775" i="2"/>
  <c r="S2019" i="2"/>
  <c r="F2527" i="2"/>
  <c r="N2777" i="2"/>
  <c r="N2780" i="2"/>
  <c r="N2484" i="2"/>
  <c r="S521" i="2"/>
  <c r="S647" i="2"/>
  <c r="N1103" i="2"/>
  <c r="N1088" i="2"/>
  <c r="S2179" i="2"/>
  <c r="S2558" i="2"/>
  <c r="S874" i="2"/>
  <c r="S3107" i="2"/>
  <c r="S3136" i="2"/>
  <c r="S618" i="2"/>
  <c r="S2811" i="2"/>
  <c r="F922" i="2"/>
  <c r="F2404" i="2"/>
  <c r="N245" i="2"/>
  <c r="S2522" i="2"/>
  <c r="S3068" i="2"/>
  <c r="F1935" i="2"/>
  <c r="S3127" i="2"/>
  <c r="J1928" i="2"/>
  <c r="S488" i="2"/>
  <c r="S3022" i="2"/>
  <c r="N1639" i="2"/>
  <c r="G962" i="2"/>
  <c r="S652" i="2"/>
  <c r="S2944" i="2"/>
  <c r="N2765" i="2"/>
  <c r="S1433" i="2"/>
  <c r="N1805" i="2"/>
  <c r="S1959" i="2"/>
  <c r="S3142" i="2"/>
  <c r="O1202" i="2"/>
  <c r="F1804" i="2"/>
  <c r="F561" i="2"/>
  <c r="N2779" i="2"/>
  <c r="F2703" i="2"/>
  <c r="S2774" i="2"/>
  <c r="S2713" i="2"/>
  <c r="J1930" i="2"/>
  <c r="R1202" i="2" l="1"/>
  <c r="U1202" i="2"/>
  <c r="AA22" i="2" s="1"/>
  <c r="AB22" i="2" s="1"/>
  <c r="T1202" i="2"/>
  <c r="Z22" i="2" s="1"/>
  <c r="F60" i="1" s="1"/>
  <c r="J36" i="6" s="1"/>
  <c r="AB36" i="6" s="1"/>
  <c r="AI36" i="6" s="1"/>
  <c r="A36" i="7" s="1"/>
  <c r="Q1202" i="2"/>
  <c r="H962" i="2"/>
  <c r="I962" i="2"/>
  <c r="C1682" i="2"/>
  <c r="D1682" i="2"/>
  <c r="Y30" i="2"/>
  <c r="M2942" i="2"/>
  <c r="L2942" i="2"/>
  <c r="R2222" i="2"/>
  <c r="U2222" i="2"/>
  <c r="AA39" i="2" s="1"/>
  <c r="AB39" i="2" s="1"/>
  <c r="Q2222" i="2"/>
  <c r="T2222" i="2"/>
  <c r="Z39" i="2" s="1"/>
  <c r="F77" i="1" s="1"/>
  <c r="J53" i="6" s="1"/>
  <c r="AB53" i="6" s="1"/>
  <c r="AI53" i="6" s="1"/>
  <c r="A53" i="7" s="1"/>
  <c r="C1982" i="2"/>
  <c r="Y35" i="2"/>
  <c r="D1982" i="2"/>
  <c r="H2702" i="2"/>
  <c r="I2702" i="2"/>
  <c r="Y39" i="2"/>
  <c r="C2222" i="2"/>
  <c r="D2222" i="2"/>
  <c r="H2462" i="2"/>
  <c r="I2462" i="2"/>
  <c r="M2342" i="2"/>
  <c r="L2342" i="2"/>
  <c r="H1682" i="2"/>
  <c r="I1682" i="2"/>
  <c r="Q1862" i="2"/>
  <c r="U1862" i="2"/>
  <c r="AA33" i="2" s="1"/>
  <c r="AB33" i="2" s="1"/>
  <c r="R1862" i="2"/>
  <c r="T1862" i="2"/>
  <c r="Z33" i="2" s="1"/>
  <c r="F71" i="1" s="1"/>
  <c r="J47" i="6" s="1"/>
  <c r="AB47" i="6" s="1"/>
  <c r="AI47" i="6" s="1"/>
  <c r="A47" i="7" s="1"/>
  <c r="Y49" i="2"/>
  <c r="D2822" i="2"/>
  <c r="C2822" i="2"/>
  <c r="L1142" i="2"/>
  <c r="M1142" i="2"/>
  <c r="M1742" i="2"/>
  <c r="L1742" i="2"/>
  <c r="U1502" i="2"/>
  <c r="AA27" i="2" s="1"/>
  <c r="AB27" i="2" s="1"/>
  <c r="R1502" i="2"/>
  <c r="T1502" i="2"/>
  <c r="Z27" i="2" s="1"/>
  <c r="F65" i="1" s="1"/>
  <c r="J41" i="6" s="1"/>
  <c r="AB41" i="6" s="1"/>
  <c r="AI41" i="6" s="1"/>
  <c r="A41" i="7" s="1"/>
  <c r="Q1502" i="2"/>
  <c r="R662" i="2"/>
  <c r="Q662" i="2"/>
  <c r="T662" i="2"/>
  <c r="Z13" i="2" s="1"/>
  <c r="F51" i="1" s="1"/>
  <c r="J27" i="6" s="1"/>
  <c r="AB27" i="6" s="1"/>
  <c r="AI27" i="6" s="1"/>
  <c r="A27" i="7" s="1"/>
  <c r="U662" i="2"/>
  <c r="AA13" i="2" s="1"/>
  <c r="AB13" i="2" s="1"/>
  <c r="H1982" i="2"/>
  <c r="I1982" i="2"/>
  <c r="I1082" i="2"/>
  <c r="H1082" i="2"/>
  <c r="M2" i="2"/>
  <c r="L2" i="2"/>
  <c r="Q422" i="2"/>
  <c r="U422" i="2"/>
  <c r="AA9" i="2" s="1"/>
  <c r="AB9" i="2" s="1"/>
  <c r="R422" i="2"/>
  <c r="T422" i="2"/>
  <c r="Z9" i="2" s="1"/>
  <c r="F47" i="1" s="1"/>
  <c r="J23" i="6" s="1"/>
  <c r="AB23" i="6" s="1"/>
  <c r="AI23" i="6" s="1"/>
  <c r="A23" i="7" s="1"/>
  <c r="M1682" i="2"/>
  <c r="L1682" i="2"/>
  <c r="M1502" i="2"/>
  <c r="L1502" i="2"/>
  <c r="L2402" i="2"/>
  <c r="M2402" i="2"/>
  <c r="D1622" i="2"/>
  <c r="C1622" i="2"/>
  <c r="Y29" i="2"/>
  <c r="H2042" i="2"/>
  <c r="I2042" i="2"/>
  <c r="C1142" i="2"/>
  <c r="Y21" i="2"/>
  <c r="D1142" i="2"/>
  <c r="D1862" i="2"/>
  <c r="C1862" i="2"/>
  <c r="Y33" i="2"/>
  <c r="Y16" i="2"/>
  <c r="D842" i="2"/>
  <c r="C842" i="2"/>
  <c r="C2342" i="2"/>
  <c r="Y41" i="2"/>
  <c r="D2342" i="2"/>
  <c r="T1442" i="2"/>
  <c r="Z26" i="2" s="1"/>
  <c r="F64" i="1" s="1"/>
  <c r="J40" i="6" s="1"/>
  <c r="AB40" i="6" s="1"/>
  <c r="AI40" i="6" s="1"/>
  <c r="A40" i="7" s="1"/>
  <c r="Q1442" i="2"/>
  <c r="R1442" i="2"/>
  <c r="U1442" i="2"/>
  <c r="AA26" i="2" s="1"/>
  <c r="AB26" i="2" s="1"/>
  <c r="C2042" i="2"/>
  <c r="Y36" i="2"/>
  <c r="D2042" i="2"/>
  <c r="L1262" i="2"/>
  <c r="M1262" i="2"/>
  <c r="L2222" i="2"/>
  <c r="M2222" i="2"/>
  <c r="M2822" i="2"/>
  <c r="L2822" i="2"/>
  <c r="H2" i="2"/>
  <c r="I2" i="2"/>
  <c r="Q2582" i="2"/>
  <c r="U2582" i="2"/>
  <c r="AA45" i="2" s="1"/>
  <c r="AB45" i="2" s="1"/>
  <c r="T2582" i="2"/>
  <c r="Z45" i="2" s="1"/>
  <c r="F83" i="1" s="1"/>
  <c r="J59" i="6" s="1"/>
  <c r="AB59" i="6" s="1"/>
  <c r="AI59" i="6" s="1"/>
  <c r="A59" i="7" s="1"/>
  <c r="R2582" i="2"/>
  <c r="I1802" i="2"/>
  <c r="H1802" i="2"/>
  <c r="T2642" i="2"/>
  <c r="Z46" i="2" s="1"/>
  <c r="F84" i="1" s="1"/>
  <c r="J60" i="6" s="1"/>
  <c r="AB60" i="6" s="1"/>
  <c r="AI60" i="6" s="1"/>
  <c r="A60" i="7" s="1"/>
  <c r="Q2642" i="2"/>
  <c r="R2642" i="2"/>
  <c r="U2642" i="2"/>
  <c r="AA46" i="2" s="1"/>
  <c r="AB46" i="2" s="1"/>
  <c r="L1862" i="2"/>
  <c r="M1862" i="2"/>
  <c r="D2582" i="2"/>
  <c r="C2582" i="2"/>
  <c r="Y45" i="2"/>
  <c r="M302" i="2"/>
  <c r="L302" i="2"/>
  <c r="L422" i="2"/>
  <c r="M422" i="2"/>
  <c r="R2882" i="2"/>
  <c r="T2882" i="2"/>
  <c r="Z50" i="2" s="1"/>
  <c r="F88" i="1" s="1"/>
  <c r="J64" i="6" s="1"/>
  <c r="AB64" i="6" s="1"/>
  <c r="AI64" i="6" s="1"/>
  <c r="A64" i="7" s="1"/>
  <c r="Q2882" i="2"/>
  <c r="U2882" i="2"/>
  <c r="AA50" i="2" s="1"/>
  <c r="AB50" i="2" s="1"/>
  <c r="I1202" i="2"/>
  <c r="H1202" i="2"/>
  <c r="R1802" i="2"/>
  <c r="Q1802" i="2"/>
  <c r="U1802" i="2"/>
  <c r="AA32" i="2" s="1"/>
  <c r="AB32" i="2" s="1"/>
  <c r="T1802" i="2"/>
  <c r="Z32" i="2" s="1"/>
  <c r="F70" i="1" s="1"/>
  <c r="J46" i="6" s="1"/>
  <c r="AB46" i="6" s="1"/>
  <c r="AI46" i="6" s="1"/>
  <c r="A46" i="7" s="1"/>
  <c r="L482" i="2"/>
  <c r="M482" i="2"/>
  <c r="L602" i="2"/>
  <c r="M602" i="2"/>
  <c r="I1622" i="2"/>
  <c r="H1622" i="2"/>
  <c r="H1022" i="2"/>
  <c r="I1022" i="2"/>
  <c r="D1262" i="2"/>
  <c r="Y23" i="2"/>
  <c r="C1262" i="2"/>
  <c r="M362" i="2"/>
  <c r="L362" i="2"/>
  <c r="L962" i="2"/>
  <c r="M962" i="2"/>
  <c r="L2582" i="2"/>
  <c r="M2582" i="2"/>
  <c r="I2402" i="2"/>
  <c r="H2402" i="2"/>
  <c r="M2702" i="2"/>
  <c r="L2702" i="2"/>
  <c r="T2402" i="2"/>
  <c r="Z42" i="2" s="1"/>
  <c r="F80" i="1" s="1"/>
  <c r="J56" i="6" s="1"/>
  <c r="AB56" i="6" s="1"/>
  <c r="AI56" i="6" s="1"/>
  <c r="A56" i="7" s="1"/>
  <c r="R2402" i="2"/>
  <c r="U2402" i="2"/>
  <c r="AA42" i="2" s="1"/>
  <c r="AB42" i="2" s="1"/>
  <c r="Q2402" i="2"/>
  <c r="D1502" i="2"/>
  <c r="C1502" i="2"/>
  <c r="Y27" i="2"/>
  <c r="M1982" i="2"/>
  <c r="L1982" i="2"/>
  <c r="H2942" i="2"/>
  <c r="I2942" i="2"/>
  <c r="H2222" i="2"/>
  <c r="I2222" i="2"/>
  <c r="R1262" i="2"/>
  <c r="Q1262" i="2"/>
  <c r="U1262" i="2"/>
  <c r="AA23" i="2" s="1"/>
  <c r="AB23" i="2" s="1"/>
  <c r="T1262" i="2"/>
  <c r="Z23" i="2" s="1"/>
  <c r="F61" i="1" s="1"/>
  <c r="J37" i="6" s="1"/>
  <c r="AB37" i="6" s="1"/>
  <c r="AI37" i="6" s="1"/>
  <c r="A37" i="7" s="1"/>
  <c r="D722" i="2"/>
  <c r="Y14" i="2"/>
  <c r="C722" i="2"/>
  <c r="U1022" i="2"/>
  <c r="AA19" i="2" s="1"/>
  <c r="AB19" i="2" s="1"/>
  <c r="T1022" i="2"/>
  <c r="Z19" i="2" s="1"/>
  <c r="F57" i="1" s="1"/>
  <c r="J33" i="6" s="1"/>
  <c r="AB33" i="6" s="1"/>
  <c r="AI33" i="6" s="1"/>
  <c r="A33" i="7" s="1"/>
  <c r="R1022" i="2"/>
  <c r="Q1022" i="2"/>
  <c r="D1022" i="2"/>
  <c r="Y19" i="2"/>
  <c r="C1022" i="2"/>
  <c r="L1022" i="2"/>
  <c r="M1022" i="2"/>
  <c r="L2102" i="2"/>
  <c r="M2102" i="2"/>
  <c r="Q182" i="2"/>
  <c r="U182" i="2"/>
  <c r="AA5" i="2" s="1"/>
  <c r="AB5" i="2" s="1"/>
  <c r="T182" i="2"/>
  <c r="Z5" i="2" s="1"/>
  <c r="F43" i="1" s="1"/>
  <c r="J19" i="6" s="1"/>
  <c r="AB19" i="6" s="1"/>
  <c r="AI19" i="6" s="1"/>
  <c r="A19" i="7" s="1"/>
  <c r="R182" i="2"/>
  <c r="L1922" i="2"/>
  <c r="M1922" i="2"/>
  <c r="U1682" i="2"/>
  <c r="AA30" i="2" s="1"/>
  <c r="AB30" i="2" s="1"/>
  <c r="Q1682" i="2"/>
  <c r="T1682" i="2"/>
  <c r="Z30" i="2" s="1"/>
  <c r="F68" i="1" s="1"/>
  <c r="J44" i="6" s="1"/>
  <c r="AB44" i="6" s="1"/>
  <c r="AI44" i="6" s="1"/>
  <c r="A44" i="7" s="1"/>
  <c r="R1682" i="2"/>
  <c r="C1202" i="2"/>
  <c r="D1202" i="2"/>
  <c r="Y22" i="2"/>
  <c r="D962" i="2"/>
  <c r="C962" i="2"/>
  <c r="Y18" i="2"/>
  <c r="T1622" i="2"/>
  <c r="Z29" i="2" s="1"/>
  <c r="F67" i="1" s="1"/>
  <c r="J43" i="6" s="1"/>
  <c r="AB43" i="6" s="1"/>
  <c r="AI43" i="6" s="1"/>
  <c r="A43" i="7" s="1"/>
  <c r="R1622" i="2"/>
  <c r="Q1622" i="2"/>
  <c r="U1622" i="2"/>
  <c r="AA29" i="2" s="1"/>
  <c r="AB29" i="2" s="1"/>
  <c r="I2162" i="2"/>
  <c r="H2162" i="2"/>
  <c r="U2822" i="2"/>
  <c r="AA49" i="2" s="1"/>
  <c r="AB49" i="2" s="1"/>
  <c r="R2822" i="2"/>
  <c r="Q2822" i="2"/>
  <c r="T2822" i="2"/>
  <c r="Z49" i="2" s="1"/>
  <c r="F87" i="1" s="1"/>
  <c r="J63" i="6" s="1"/>
  <c r="AB63" i="6" s="1"/>
  <c r="AI63" i="6" s="1"/>
  <c r="A63" i="7" s="1"/>
  <c r="H2282" i="2"/>
  <c r="I2282" i="2"/>
  <c r="M62" i="2"/>
  <c r="L62" i="2"/>
  <c r="D62" i="2"/>
  <c r="C62" i="2"/>
  <c r="Y3" i="2"/>
  <c r="Q782" i="2"/>
  <c r="R782" i="2"/>
  <c r="T782" i="2"/>
  <c r="Z15" i="2" s="1"/>
  <c r="F53" i="1" s="1"/>
  <c r="J29" i="6" s="1"/>
  <c r="AB29" i="6" s="1"/>
  <c r="AI29" i="6" s="1"/>
  <c r="A29" i="7" s="1"/>
  <c r="U782" i="2"/>
  <c r="AA15" i="2" s="1"/>
  <c r="AB15" i="2" s="1"/>
  <c r="L2882" i="2"/>
  <c r="M2882" i="2"/>
  <c r="R722" i="2"/>
  <c r="U722" i="2"/>
  <c r="AA14" i="2" s="1"/>
  <c r="AB14" i="2" s="1"/>
  <c r="T722" i="2"/>
  <c r="Z14" i="2" s="1"/>
  <c r="F52" i="1" s="1"/>
  <c r="J28" i="6" s="1"/>
  <c r="AB28" i="6" s="1"/>
  <c r="AI28" i="6" s="1"/>
  <c r="A28" i="7" s="1"/>
  <c r="Q722" i="2"/>
  <c r="M2042" i="2"/>
  <c r="L2042" i="2"/>
  <c r="M722" i="2"/>
  <c r="L722" i="2"/>
  <c r="D1442" i="2"/>
  <c r="Y26" i="2"/>
  <c r="C1442" i="2"/>
  <c r="H2342" i="2"/>
  <c r="I2342" i="2"/>
  <c r="R2" i="2"/>
  <c r="Q2" i="2"/>
  <c r="U2" i="2"/>
  <c r="AA2" i="2" s="1"/>
  <c r="AB2" i="2" s="1"/>
  <c r="T2" i="2"/>
  <c r="Z2" i="2" s="1"/>
  <c r="Q2342" i="2"/>
  <c r="R2342" i="2"/>
  <c r="T2342" i="2"/>
  <c r="Z41" i="2" s="1"/>
  <c r="F79" i="1" s="1"/>
  <c r="J55" i="6" s="1"/>
  <c r="AB55" i="6" s="1"/>
  <c r="AI55" i="6" s="1"/>
  <c r="A55" i="7" s="1"/>
  <c r="U2342" i="2"/>
  <c r="AA41" i="2" s="1"/>
  <c r="AB41" i="2" s="1"/>
  <c r="R62" i="2"/>
  <c r="Q62" i="2"/>
  <c r="U62" i="2"/>
  <c r="AA3" i="2" s="1"/>
  <c r="AB3" i="2" s="1"/>
  <c r="T62" i="2"/>
  <c r="Z3" i="2" s="1"/>
  <c r="F41" i="1" s="1"/>
  <c r="J17" i="6" s="1"/>
  <c r="AB17" i="6" s="1"/>
  <c r="AI17" i="6" s="1"/>
  <c r="A17" i="7" s="1"/>
  <c r="C242" i="2"/>
  <c r="Y6" i="2"/>
  <c r="D242" i="2"/>
  <c r="C2162" i="2"/>
  <c r="D2162" i="2"/>
  <c r="Y38" i="2"/>
  <c r="I2822" i="2"/>
  <c r="H2822" i="2"/>
  <c r="L2522" i="2"/>
  <c r="M2522" i="2"/>
  <c r="R962" i="2"/>
  <c r="T962" i="2"/>
  <c r="Z18" i="2" s="1"/>
  <c r="F56" i="1" s="1"/>
  <c r="J32" i="6" s="1"/>
  <c r="AB32" i="6" s="1"/>
  <c r="AI32" i="6" s="1"/>
  <c r="A32" i="7" s="1"/>
  <c r="Q962" i="2"/>
  <c r="U962" i="2"/>
  <c r="AA18" i="2" s="1"/>
  <c r="AB18" i="2" s="1"/>
  <c r="S1233" i="2"/>
  <c r="S1237" i="2"/>
  <c r="S1235" i="2"/>
  <c r="S1223" i="2"/>
  <c r="S1239" i="2"/>
  <c r="S1232" i="2"/>
  <c r="S1202" i="2"/>
  <c r="S1218" i="2"/>
  <c r="S1225" i="2"/>
  <c r="S1216" i="2"/>
  <c r="S1246" i="2"/>
  <c r="S1247" i="2"/>
  <c r="S1230" i="2"/>
  <c r="S1206" i="2"/>
  <c r="S1208" i="2"/>
  <c r="S1222" i="2"/>
  <c r="S1243" i="2"/>
  <c r="S1231" i="2"/>
  <c r="S1211" i="2"/>
  <c r="S1219" i="2"/>
  <c r="S1229" i="2"/>
  <c r="S1227" i="2"/>
  <c r="S1204" i="2"/>
  <c r="S1228" i="2"/>
  <c r="S1251" i="2"/>
  <c r="S1213" i="2"/>
  <c r="S1203" i="2"/>
  <c r="S1245" i="2"/>
  <c r="S1221" i="2"/>
  <c r="S1217" i="2"/>
  <c r="S1250" i="2"/>
  <c r="S1253" i="2"/>
  <c r="S1238" i="2"/>
  <c r="S1226" i="2"/>
  <c r="S1210" i="2"/>
  <c r="S1207" i="2"/>
  <c r="S1205" i="2"/>
  <c r="S1234" i="2"/>
  <c r="S1224" i="2"/>
  <c r="S1220" i="2"/>
  <c r="S1244" i="2"/>
  <c r="S1209" i="2"/>
  <c r="S1252" i="2"/>
  <c r="S1236" i="2"/>
  <c r="S1240" i="2"/>
  <c r="S1249" i="2"/>
  <c r="S1241" i="2"/>
  <c r="S1215" i="2"/>
  <c r="S1212" i="2"/>
  <c r="S1242" i="2"/>
  <c r="S1248" i="2"/>
  <c r="S1214" i="2"/>
  <c r="J2470" i="2"/>
  <c r="J2466" i="2"/>
  <c r="J2463" i="2"/>
  <c r="J2467" i="2"/>
  <c r="J2464" i="2"/>
  <c r="J2469" i="2"/>
  <c r="J2462" i="2"/>
  <c r="J2465" i="2"/>
  <c r="J2468" i="2"/>
  <c r="N1524" i="2"/>
  <c r="N1504" i="2"/>
  <c r="N1517" i="2"/>
  <c r="N1513" i="2"/>
  <c r="N1519" i="2"/>
  <c r="N1515" i="2"/>
  <c r="N1511" i="2"/>
  <c r="N1522" i="2"/>
  <c r="N1514" i="2"/>
  <c r="N1509" i="2"/>
  <c r="N1505" i="2"/>
  <c r="N1512" i="2"/>
  <c r="N1521" i="2"/>
  <c r="N1506" i="2"/>
  <c r="N1507" i="2"/>
  <c r="N1510" i="2"/>
  <c r="N1502" i="2"/>
  <c r="N1518" i="2"/>
  <c r="N1516" i="2"/>
  <c r="N1523" i="2"/>
  <c r="N1520" i="2"/>
  <c r="N1508" i="2"/>
  <c r="N1503" i="2"/>
  <c r="F1864" i="2"/>
  <c r="F1872" i="2"/>
  <c r="F1874" i="2"/>
  <c r="F1863" i="2"/>
  <c r="F1869" i="2"/>
  <c r="F1882" i="2"/>
  <c r="F1868" i="2"/>
  <c r="F1881" i="2"/>
  <c r="F1876" i="2"/>
  <c r="F1884" i="2"/>
  <c r="F1878" i="2"/>
  <c r="F1877" i="2"/>
  <c r="F1866" i="2"/>
  <c r="F1883" i="2"/>
  <c r="F1871" i="2"/>
  <c r="F1865" i="2"/>
  <c r="F1862" i="2"/>
  <c r="F1880" i="2"/>
  <c r="F1867" i="2"/>
  <c r="F1879" i="2"/>
  <c r="F1870" i="2"/>
  <c r="F1875" i="2"/>
  <c r="F1873" i="2"/>
  <c r="F2596" i="2"/>
  <c r="F2602" i="2"/>
  <c r="F2588" i="2"/>
  <c r="F2603" i="2"/>
  <c r="F2583" i="2"/>
  <c r="F2587" i="2"/>
  <c r="F2599" i="2"/>
  <c r="F2598" i="2"/>
  <c r="F2592" i="2"/>
  <c r="F2585" i="2"/>
  <c r="F2590" i="2"/>
  <c r="F2586" i="2"/>
  <c r="F2584" i="2"/>
  <c r="F2591" i="2"/>
  <c r="F2601" i="2"/>
  <c r="F2594" i="2"/>
  <c r="F2593" i="2"/>
  <c r="F2582" i="2"/>
  <c r="F2600" i="2"/>
  <c r="F2604" i="2"/>
  <c r="F2597" i="2"/>
  <c r="F2595" i="2"/>
  <c r="F2589" i="2"/>
  <c r="N443" i="2"/>
  <c r="N425" i="2"/>
  <c r="N433" i="2"/>
  <c r="N438" i="2"/>
  <c r="N439" i="2"/>
  <c r="N431" i="2"/>
  <c r="N440" i="2"/>
  <c r="N424" i="2"/>
  <c r="N429" i="2"/>
  <c r="N441" i="2"/>
  <c r="N435" i="2"/>
  <c r="N430" i="2"/>
  <c r="N426" i="2"/>
  <c r="N432" i="2"/>
  <c r="N422" i="2"/>
  <c r="N436" i="2"/>
  <c r="N442" i="2"/>
  <c r="N423" i="2"/>
  <c r="N437" i="2"/>
  <c r="N434" i="2"/>
  <c r="N427" i="2"/>
  <c r="N444" i="2"/>
  <c r="N428" i="2"/>
  <c r="N492" i="2"/>
  <c r="N501" i="2"/>
  <c r="N491" i="2"/>
  <c r="N490" i="2"/>
  <c r="N482" i="2"/>
  <c r="N489" i="2"/>
  <c r="N498" i="2"/>
  <c r="N494" i="2"/>
  <c r="N496" i="2"/>
  <c r="N493" i="2"/>
  <c r="N483" i="2"/>
  <c r="N502" i="2"/>
  <c r="N486" i="2"/>
  <c r="N497" i="2"/>
  <c r="N499" i="2"/>
  <c r="N485" i="2"/>
  <c r="N488" i="2"/>
  <c r="N487" i="2"/>
  <c r="N495" i="2"/>
  <c r="N504" i="2"/>
  <c r="N500" i="2"/>
  <c r="N484" i="2"/>
  <c r="N503" i="2"/>
  <c r="J1027" i="2"/>
  <c r="J1025" i="2"/>
  <c r="J1029" i="2"/>
  <c r="J1022" i="2"/>
  <c r="J1024" i="2"/>
  <c r="J1030" i="2"/>
  <c r="J1028" i="2"/>
  <c r="J1023" i="2"/>
  <c r="J1026" i="2"/>
  <c r="N2713" i="2"/>
  <c r="N2724" i="2"/>
  <c r="N2703" i="2"/>
  <c r="N2721" i="2"/>
  <c r="N2717" i="2"/>
  <c r="N2709" i="2"/>
  <c r="N2706" i="2"/>
  <c r="N2707" i="2"/>
  <c r="N2714" i="2"/>
  <c r="N2705" i="2"/>
  <c r="N2718" i="2"/>
  <c r="N2722" i="2"/>
  <c r="N2719" i="2"/>
  <c r="N2710" i="2"/>
  <c r="N2716" i="2"/>
  <c r="N2720" i="2"/>
  <c r="N2712" i="2"/>
  <c r="N2704" i="2"/>
  <c r="N2702" i="2"/>
  <c r="N2711" i="2"/>
  <c r="N2708" i="2"/>
  <c r="N2723" i="2"/>
  <c r="N2715" i="2"/>
  <c r="F1519" i="2"/>
  <c r="F1504" i="2"/>
  <c r="F1505" i="2"/>
  <c r="F1509" i="2"/>
  <c r="F1523" i="2"/>
  <c r="F1513" i="2"/>
  <c r="F1506" i="2"/>
  <c r="F1511" i="2"/>
  <c r="F1520" i="2"/>
  <c r="F1502" i="2"/>
  <c r="F1514" i="2"/>
  <c r="F1507" i="2"/>
  <c r="F1510" i="2"/>
  <c r="F1518" i="2"/>
  <c r="F1517" i="2"/>
  <c r="F1524" i="2"/>
  <c r="F1515" i="2"/>
  <c r="F1521" i="2"/>
  <c r="F1508" i="2"/>
  <c r="F1503" i="2"/>
  <c r="F1516" i="2"/>
  <c r="F1512" i="2"/>
  <c r="F1522" i="2"/>
  <c r="J2944" i="2"/>
  <c r="J2942" i="2"/>
  <c r="J2948" i="2"/>
  <c r="J2949" i="2"/>
  <c r="J2943" i="2"/>
  <c r="J2950" i="2"/>
  <c r="J2945" i="2"/>
  <c r="J2946" i="2"/>
  <c r="J2947" i="2"/>
  <c r="S1059" i="2"/>
  <c r="S1064" i="2"/>
  <c r="S1025" i="2"/>
  <c r="S1045" i="2"/>
  <c r="S1047" i="2"/>
  <c r="S1026" i="2"/>
  <c r="S1038" i="2"/>
  <c r="S1053" i="2"/>
  <c r="S1061" i="2"/>
  <c r="S1024" i="2"/>
  <c r="S1043" i="2"/>
  <c r="S1040" i="2"/>
  <c r="S1067" i="2"/>
  <c r="S1036" i="2"/>
  <c r="S1033" i="2"/>
  <c r="S1051" i="2"/>
  <c r="S1022" i="2"/>
  <c r="S1041" i="2"/>
  <c r="S1071" i="2"/>
  <c r="S1057" i="2"/>
  <c r="S1063" i="2"/>
  <c r="S1034" i="2"/>
  <c r="S1072" i="2"/>
  <c r="S1065" i="2"/>
  <c r="S1031" i="2"/>
  <c r="S1029" i="2"/>
  <c r="S1032" i="2"/>
  <c r="S1052" i="2"/>
  <c r="S1062" i="2"/>
  <c r="S1042" i="2"/>
  <c r="S1069" i="2"/>
  <c r="S1023" i="2"/>
  <c r="S1054" i="2"/>
  <c r="S1056" i="2"/>
  <c r="S1050" i="2"/>
  <c r="S1060" i="2"/>
  <c r="S1027" i="2"/>
  <c r="S1048" i="2"/>
  <c r="S1068" i="2"/>
  <c r="S1030" i="2"/>
  <c r="S1070" i="2"/>
  <c r="S1055" i="2"/>
  <c r="S1046" i="2"/>
  <c r="S1044" i="2"/>
  <c r="S1037" i="2"/>
  <c r="S1073" i="2"/>
  <c r="S1066" i="2"/>
  <c r="S1049" i="2"/>
  <c r="S1058" i="2"/>
  <c r="S1035" i="2"/>
  <c r="S1028" i="2"/>
  <c r="S1039" i="2"/>
  <c r="N1039" i="2"/>
  <c r="N1024" i="2"/>
  <c r="N1037" i="2"/>
  <c r="N1026" i="2"/>
  <c r="N1036" i="2"/>
  <c r="N1035" i="2"/>
  <c r="N1028" i="2"/>
  <c r="N1032" i="2"/>
  <c r="N1042" i="2"/>
  <c r="N1043" i="2"/>
  <c r="N1044" i="2"/>
  <c r="N1041" i="2"/>
  <c r="N1033" i="2"/>
  <c r="N1023" i="2"/>
  <c r="N1022" i="2"/>
  <c r="N1025" i="2"/>
  <c r="N1034" i="2"/>
  <c r="N1027" i="2"/>
  <c r="N1031" i="2"/>
  <c r="N1029" i="2"/>
  <c r="N1038" i="2"/>
  <c r="N1040" i="2"/>
  <c r="N1030" i="2"/>
  <c r="S182" i="2"/>
  <c r="S199" i="2"/>
  <c r="S197" i="2"/>
  <c r="S205" i="2"/>
  <c r="S188" i="2"/>
  <c r="S227" i="2"/>
  <c r="S215" i="2"/>
  <c r="S214" i="2"/>
  <c r="S232" i="2"/>
  <c r="S228" i="2"/>
  <c r="S209" i="2"/>
  <c r="S231" i="2"/>
  <c r="S219" i="2"/>
  <c r="S233" i="2"/>
  <c r="S194" i="2"/>
  <c r="S193" i="2"/>
  <c r="S202" i="2"/>
  <c r="S229" i="2"/>
  <c r="S225" i="2"/>
  <c r="S207" i="2"/>
  <c r="S213" i="2"/>
  <c r="S183" i="2"/>
  <c r="S230" i="2"/>
  <c r="S198" i="2"/>
  <c r="S189" i="2"/>
  <c r="S210" i="2"/>
  <c r="S196" i="2"/>
  <c r="S222" i="2"/>
  <c r="S187" i="2"/>
  <c r="S216" i="2"/>
  <c r="S186" i="2"/>
  <c r="S211" i="2"/>
  <c r="S224" i="2"/>
  <c r="S201" i="2"/>
  <c r="S212" i="2"/>
  <c r="S184" i="2"/>
  <c r="S185" i="2"/>
  <c r="S226" i="2"/>
  <c r="S200" i="2"/>
  <c r="S206" i="2"/>
  <c r="S191" i="2"/>
  <c r="S217" i="2"/>
  <c r="S204" i="2"/>
  <c r="S223" i="2"/>
  <c r="S221" i="2"/>
  <c r="S208" i="2"/>
  <c r="S220" i="2"/>
  <c r="S218" i="2"/>
  <c r="S195" i="2"/>
  <c r="S192" i="2"/>
  <c r="S203" i="2"/>
  <c r="S190" i="2"/>
  <c r="S1696" i="2"/>
  <c r="S1723" i="2"/>
  <c r="S1694" i="2"/>
  <c r="S1722" i="2"/>
  <c r="S1709" i="2"/>
  <c r="S1685" i="2"/>
  <c r="S1728" i="2"/>
  <c r="S1715" i="2"/>
  <c r="S1697" i="2"/>
  <c r="S1714" i="2"/>
  <c r="S1702" i="2"/>
  <c r="S1706" i="2"/>
  <c r="S1716" i="2"/>
  <c r="S1711" i="2"/>
  <c r="S1701" i="2"/>
  <c r="S1721" i="2"/>
  <c r="S1718" i="2"/>
  <c r="S1720" i="2"/>
  <c r="S1725" i="2"/>
  <c r="S1700" i="2"/>
  <c r="S1719" i="2"/>
  <c r="S1732" i="2"/>
  <c r="S1691" i="2"/>
  <c r="S1686" i="2"/>
  <c r="S1693" i="2"/>
  <c r="S1703" i="2"/>
  <c r="S1682" i="2"/>
  <c r="S1704" i="2"/>
  <c r="S1689" i="2"/>
  <c r="S1733" i="2"/>
  <c r="S1688" i="2"/>
  <c r="S1687" i="2"/>
  <c r="S1699" i="2"/>
  <c r="S1690" i="2"/>
  <c r="S1713" i="2"/>
  <c r="S1695" i="2"/>
  <c r="S1729" i="2"/>
  <c r="S1708" i="2"/>
  <c r="S1707" i="2"/>
  <c r="S1726" i="2"/>
  <c r="S1710" i="2"/>
  <c r="S1712" i="2"/>
  <c r="S1727" i="2"/>
  <c r="S1731" i="2"/>
  <c r="S1698" i="2"/>
  <c r="S1683" i="2"/>
  <c r="S1717" i="2"/>
  <c r="S1692" i="2"/>
  <c r="S1684" i="2"/>
  <c r="S1730" i="2"/>
  <c r="S1724" i="2"/>
  <c r="S1705" i="2"/>
  <c r="J2285" i="2"/>
  <c r="J2286" i="2"/>
  <c r="J2283" i="2"/>
  <c r="J2287" i="2"/>
  <c r="J2282" i="2"/>
  <c r="J2288" i="2"/>
  <c r="J2284" i="2"/>
  <c r="J2289" i="2"/>
  <c r="J2290" i="2"/>
  <c r="S725" i="2"/>
  <c r="S749" i="2"/>
  <c r="S761" i="2"/>
  <c r="S771" i="2"/>
  <c r="S735" i="2"/>
  <c r="S750" i="2"/>
  <c r="S762" i="2"/>
  <c r="S765" i="2"/>
  <c r="S764" i="2"/>
  <c r="S722" i="2"/>
  <c r="S741" i="2"/>
  <c r="S769" i="2"/>
  <c r="S739" i="2"/>
  <c r="S724" i="2"/>
  <c r="S755" i="2"/>
  <c r="S747" i="2"/>
  <c r="S745" i="2"/>
  <c r="S770" i="2"/>
  <c r="S743" i="2"/>
  <c r="S766" i="2"/>
  <c r="S757" i="2"/>
  <c r="S738" i="2"/>
  <c r="S729" i="2"/>
  <c r="S730" i="2"/>
  <c r="S728" i="2"/>
  <c r="S742" i="2"/>
  <c r="S760" i="2"/>
  <c r="S772" i="2"/>
  <c r="S731" i="2"/>
  <c r="S734" i="2"/>
  <c r="S763" i="2"/>
  <c r="S723" i="2"/>
  <c r="S758" i="2"/>
  <c r="S737" i="2"/>
  <c r="S754" i="2"/>
  <c r="S740" i="2"/>
  <c r="S746" i="2"/>
  <c r="S726" i="2"/>
  <c r="S751" i="2"/>
  <c r="S753" i="2"/>
  <c r="S727" i="2"/>
  <c r="S744" i="2"/>
  <c r="S733" i="2"/>
  <c r="S773" i="2"/>
  <c r="S759" i="2"/>
  <c r="S748" i="2"/>
  <c r="S767" i="2"/>
  <c r="S756" i="2"/>
  <c r="S736" i="2"/>
  <c r="S732" i="2"/>
  <c r="S752" i="2"/>
  <c r="S768" i="2"/>
  <c r="N724" i="2"/>
  <c r="N734" i="2"/>
  <c r="N733" i="2"/>
  <c r="N728" i="2"/>
  <c r="N741" i="2"/>
  <c r="N727" i="2"/>
  <c r="N740" i="2"/>
  <c r="N723" i="2"/>
  <c r="N739" i="2"/>
  <c r="N732" i="2"/>
  <c r="N726" i="2"/>
  <c r="N729" i="2"/>
  <c r="N737" i="2"/>
  <c r="N735" i="2"/>
  <c r="N736" i="2"/>
  <c r="N722" i="2"/>
  <c r="N725" i="2"/>
  <c r="N744" i="2"/>
  <c r="N731" i="2"/>
  <c r="N738" i="2"/>
  <c r="N742" i="2"/>
  <c r="N743" i="2"/>
  <c r="N730" i="2"/>
  <c r="J2344" i="2"/>
  <c r="J2342" i="2"/>
  <c r="J2347" i="2"/>
  <c r="J2349" i="2"/>
  <c r="J2350" i="2"/>
  <c r="J2348" i="2"/>
  <c r="J2343" i="2"/>
  <c r="J2346" i="2"/>
  <c r="J2345" i="2"/>
  <c r="S2383" i="2"/>
  <c r="S2342" i="2"/>
  <c r="S2390" i="2"/>
  <c r="S2345" i="2"/>
  <c r="S2391" i="2"/>
  <c r="S2371" i="2"/>
  <c r="S2355" i="2"/>
  <c r="S2372" i="2"/>
  <c r="S2346" i="2"/>
  <c r="S2367" i="2"/>
  <c r="S2377" i="2"/>
  <c r="S2349" i="2"/>
  <c r="S2378" i="2"/>
  <c r="S2386" i="2"/>
  <c r="S2369" i="2"/>
  <c r="S2354" i="2"/>
  <c r="S2387" i="2"/>
  <c r="S2366" i="2"/>
  <c r="S2375" i="2"/>
  <c r="S2389" i="2"/>
  <c r="S2376" i="2"/>
  <c r="S2363" i="2"/>
  <c r="S2356" i="2"/>
  <c r="S2370" i="2"/>
  <c r="S2348" i="2"/>
  <c r="S2351" i="2"/>
  <c r="S2360" i="2"/>
  <c r="S2379" i="2"/>
  <c r="S2385" i="2"/>
  <c r="S2344" i="2"/>
  <c r="S2393" i="2"/>
  <c r="S2373" i="2"/>
  <c r="S2352" i="2"/>
  <c r="S2368" i="2"/>
  <c r="S2364" i="2"/>
  <c r="S2380" i="2"/>
  <c r="S2343" i="2"/>
  <c r="S2374" i="2"/>
  <c r="S2358" i="2"/>
  <c r="S2388" i="2"/>
  <c r="S2353" i="2"/>
  <c r="S2357" i="2"/>
  <c r="S2392" i="2"/>
  <c r="S2382" i="2"/>
  <c r="S2384" i="2"/>
  <c r="S2350" i="2"/>
  <c r="S2362" i="2"/>
  <c r="S2365" i="2"/>
  <c r="S2381" i="2"/>
  <c r="S2361" i="2"/>
  <c r="S2347" i="2"/>
  <c r="S2359" i="2"/>
  <c r="F1696" i="2"/>
  <c r="F1682" i="2"/>
  <c r="F1690" i="2"/>
  <c r="F1704" i="2"/>
  <c r="F1689" i="2"/>
  <c r="F1694" i="2"/>
  <c r="F1698" i="2"/>
  <c r="F1695" i="2"/>
  <c r="F1701" i="2"/>
  <c r="F1686" i="2"/>
  <c r="F1692" i="2"/>
  <c r="F1702" i="2"/>
  <c r="F1683" i="2"/>
  <c r="F1685" i="2"/>
  <c r="F1691" i="2"/>
  <c r="F1693" i="2"/>
  <c r="F1687" i="2"/>
  <c r="F1699" i="2"/>
  <c r="F1700" i="2"/>
  <c r="F1703" i="2"/>
  <c r="F1684" i="2"/>
  <c r="F1688" i="2"/>
  <c r="F1697" i="2"/>
  <c r="J2706" i="2"/>
  <c r="J2708" i="2"/>
  <c r="J2707" i="2"/>
  <c r="J2710" i="2"/>
  <c r="J2703" i="2"/>
  <c r="J2709" i="2"/>
  <c r="J2704" i="2"/>
  <c r="J2705" i="2"/>
  <c r="J2702" i="2"/>
  <c r="N2357" i="2"/>
  <c r="N2350" i="2"/>
  <c r="N2342" i="2"/>
  <c r="N2354" i="2"/>
  <c r="N2361" i="2"/>
  <c r="N2353" i="2"/>
  <c r="N2351" i="2"/>
  <c r="N2348" i="2"/>
  <c r="N2347" i="2"/>
  <c r="N2346" i="2"/>
  <c r="N2352" i="2"/>
  <c r="N2356" i="2"/>
  <c r="N2364" i="2"/>
  <c r="N2343" i="2"/>
  <c r="N2363" i="2"/>
  <c r="N2362" i="2"/>
  <c r="N2360" i="2"/>
  <c r="N2358" i="2"/>
  <c r="N2359" i="2"/>
  <c r="N2344" i="2"/>
  <c r="N2345" i="2"/>
  <c r="N2355" i="2"/>
  <c r="N2349" i="2"/>
  <c r="S1868" i="2"/>
  <c r="S1884" i="2"/>
  <c r="S1909" i="2"/>
  <c r="S1873" i="2"/>
  <c r="S1886" i="2"/>
  <c r="S1907" i="2"/>
  <c r="S1901" i="2"/>
  <c r="S1875" i="2"/>
  <c r="S1876" i="2"/>
  <c r="S1903" i="2"/>
  <c r="S1863" i="2"/>
  <c r="S1878" i="2"/>
  <c r="S1906" i="2"/>
  <c r="S1894" i="2"/>
  <c r="S1870" i="2"/>
  <c r="S1872" i="2"/>
  <c r="S1888" i="2"/>
  <c r="S1882" i="2"/>
  <c r="S1910" i="2"/>
  <c r="S1898" i="2"/>
  <c r="S1896" i="2"/>
  <c r="S1885" i="2"/>
  <c r="S1913" i="2"/>
  <c r="S1904" i="2"/>
  <c r="S1892" i="2"/>
  <c r="S1866" i="2"/>
  <c r="S1877" i="2"/>
  <c r="S1869" i="2"/>
  <c r="S1911" i="2"/>
  <c r="S1905" i="2"/>
  <c r="S1889" i="2"/>
  <c r="S1867" i="2"/>
  <c r="S1874" i="2"/>
  <c r="S1900" i="2"/>
  <c r="S1865" i="2"/>
  <c r="S1912" i="2"/>
  <c r="S1902" i="2"/>
  <c r="S1871" i="2"/>
  <c r="S1895" i="2"/>
  <c r="S1890" i="2"/>
  <c r="S1887" i="2"/>
  <c r="S1879" i="2"/>
  <c r="S1897" i="2"/>
  <c r="S1864" i="2"/>
  <c r="S1899" i="2"/>
  <c r="S1862" i="2"/>
  <c r="S1891" i="2"/>
  <c r="S1893" i="2"/>
  <c r="S1883" i="2"/>
  <c r="S1881" i="2"/>
  <c r="S1908" i="2"/>
  <c r="S1880" i="2"/>
  <c r="N1151" i="2"/>
  <c r="N1156" i="2"/>
  <c r="N1164" i="2"/>
  <c r="N1161" i="2"/>
  <c r="N1144" i="2"/>
  <c r="N1149" i="2"/>
  <c r="N1158" i="2"/>
  <c r="N1147" i="2"/>
  <c r="N1142" i="2"/>
  <c r="N1152" i="2"/>
  <c r="N1145" i="2"/>
  <c r="N1153" i="2"/>
  <c r="N1148" i="2"/>
  <c r="N1150" i="2"/>
  <c r="N1157" i="2"/>
  <c r="N1162" i="2"/>
  <c r="N1160" i="2"/>
  <c r="N1159" i="2"/>
  <c r="N1155" i="2"/>
  <c r="N1143" i="2"/>
  <c r="N1163" i="2"/>
  <c r="N1154" i="2"/>
  <c r="N1146" i="2"/>
  <c r="J1989" i="2"/>
  <c r="J1990" i="2"/>
  <c r="J1987" i="2"/>
  <c r="J1988" i="2"/>
  <c r="J1985" i="2"/>
  <c r="J1986" i="2"/>
  <c r="J1984" i="2"/>
  <c r="J1983" i="2"/>
  <c r="J1982" i="2"/>
  <c r="N2223" i="2"/>
  <c r="N2244" i="2"/>
  <c r="N2225" i="2"/>
  <c r="N2233" i="2"/>
  <c r="N2235" i="2"/>
  <c r="N2231" i="2"/>
  <c r="N2228" i="2"/>
  <c r="N2234" i="2"/>
  <c r="N2242" i="2"/>
  <c r="N2243" i="2"/>
  <c r="N2224" i="2"/>
  <c r="N2238" i="2"/>
  <c r="N2240" i="2"/>
  <c r="N2236" i="2"/>
  <c r="N2227" i="2"/>
  <c r="N2229" i="2"/>
  <c r="N2222" i="2"/>
  <c r="N2241" i="2"/>
  <c r="N2226" i="2"/>
  <c r="N2239" i="2"/>
  <c r="N2232" i="2"/>
  <c r="N2237" i="2"/>
  <c r="N2230" i="2"/>
  <c r="S2888" i="2"/>
  <c r="S2895" i="2"/>
  <c r="S2930" i="2"/>
  <c r="S2900" i="2"/>
  <c r="S2917" i="2"/>
  <c r="S2912" i="2"/>
  <c r="S2907" i="2"/>
  <c r="S2904" i="2"/>
  <c r="S2897" i="2"/>
  <c r="S2929" i="2"/>
  <c r="S2898" i="2"/>
  <c r="S2890" i="2"/>
  <c r="S2899" i="2"/>
  <c r="S2933" i="2"/>
  <c r="S2911" i="2"/>
  <c r="S2906" i="2"/>
  <c r="S2893" i="2"/>
  <c r="S2910" i="2"/>
  <c r="S2932" i="2"/>
  <c r="S2882" i="2"/>
  <c r="S2921" i="2"/>
  <c r="S2918" i="2"/>
  <c r="S2924" i="2"/>
  <c r="S2914" i="2"/>
  <c r="S2889" i="2"/>
  <c r="S2883" i="2"/>
  <c r="S2928" i="2"/>
  <c r="S2894" i="2"/>
  <c r="S2927" i="2"/>
  <c r="S2925" i="2"/>
  <c r="S2885" i="2"/>
  <c r="S2920" i="2"/>
  <c r="S2903" i="2"/>
  <c r="S2922" i="2"/>
  <c r="S2902" i="2"/>
  <c r="S2916" i="2"/>
  <c r="S2905" i="2"/>
  <c r="S2926" i="2"/>
  <c r="S2896" i="2"/>
  <c r="S2886" i="2"/>
  <c r="S2919" i="2"/>
  <c r="S2887" i="2"/>
  <c r="S2908" i="2"/>
  <c r="S2891" i="2"/>
  <c r="S2915" i="2"/>
  <c r="S2923" i="2"/>
  <c r="S2931" i="2"/>
  <c r="S2913" i="2"/>
  <c r="S2892" i="2"/>
  <c r="S2884" i="2"/>
  <c r="S2909" i="2"/>
  <c r="S2901" i="2"/>
  <c r="S1829" i="2"/>
  <c r="S1849" i="2"/>
  <c r="S1823" i="2"/>
  <c r="S1805" i="2"/>
  <c r="S1810" i="2"/>
  <c r="S1816" i="2"/>
  <c r="S1819" i="2"/>
  <c r="S1804" i="2"/>
  <c r="S1844" i="2"/>
  <c r="S1853" i="2"/>
  <c r="S1814" i="2"/>
  <c r="S1815" i="2"/>
  <c r="S1840" i="2"/>
  <c r="S1820" i="2"/>
  <c r="S1847" i="2"/>
  <c r="S1848" i="2"/>
  <c r="S1833" i="2"/>
  <c r="S1834" i="2"/>
  <c r="S1838" i="2"/>
  <c r="S1837" i="2"/>
  <c r="S1806" i="2"/>
  <c r="S1839" i="2"/>
  <c r="S1822" i="2"/>
  <c r="S1809" i="2"/>
  <c r="S1852" i="2"/>
  <c r="S1826" i="2"/>
  <c r="S1818" i="2"/>
  <c r="S1841" i="2"/>
  <c r="S1842" i="2"/>
  <c r="S1832" i="2"/>
  <c r="S1836" i="2"/>
  <c r="S1845" i="2"/>
  <c r="S1830" i="2"/>
  <c r="S1825" i="2"/>
  <c r="S1803" i="2"/>
  <c r="S1827" i="2"/>
  <c r="S1808" i="2"/>
  <c r="S1802" i="2"/>
  <c r="S1828" i="2"/>
  <c r="S1850" i="2"/>
  <c r="S1813" i="2"/>
  <c r="S1843" i="2"/>
  <c r="S1807" i="2"/>
  <c r="S1851" i="2"/>
  <c r="S1824" i="2"/>
  <c r="S1821" i="2"/>
  <c r="S1812" i="2"/>
  <c r="S1817" i="2"/>
  <c r="S1831" i="2"/>
  <c r="S1835" i="2"/>
  <c r="S1846" i="2"/>
  <c r="S1811" i="2"/>
  <c r="F1281" i="2"/>
  <c r="F1266" i="2"/>
  <c r="F1276" i="2"/>
  <c r="F1277" i="2"/>
  <c r="F1272" i="2"/>
  <c r="F1263" i="2"/>
  <c r="F1273" i="2"/>
  <c r="F1278" i="2"/>
  <c r="F1269" i="2"/>
  <c r="F1262" i="2"/>
  <c r="F1268" i="2"/>
  <c r="F1280" i="2"/>
  <c r="F1267" i="2"/>
  <c r="F1282" i="2"/>
  <c r="F1279" i="2"/>
  <c r="F1270" i="2"/>
  <c r="F1264" i="2"/>
  <c r="F1284" i="2"/>
  <c r="F1275" i="2"/>
  <c r="F1274" i="2"/>
  <c r="F1283" i="2"/>
  <c r="F1265" i="2"/>
  <c r="F1271" i="2"/>
  <c r="N977" i="2"/>
  <c r="N980" i="2"/>
  <c r="N962" i="2"/>
  <c r="N976" i="2"/>
  <c r="N964" i="2"/>
  <c r="N966" i="2"/>
  <c r="N963" i="2"/>
  <c r="N968" i="2"/>
  <c r="N972" i="2"/>
  <c r="N970" i="2"/>
  <c r="N981" i="2"/>
  <c r="N978" i="2"/>
  <c r="N979" i="2"/>
  <c r="N983" i="2"/>
  <c r="N975" i="2"/>
  <c r="N984" i="2"/>
  <c r="N973" i="2"/>
  <c r="N969" i="2"/>
  <c r="N982" i="2"/>
  <c r="N971" i="2"/>
  <c r="N967" i="2"/>
  <c r="N974" i="2"/>
  <c r="N965" i="2"/>
  <c r="F728" i="2"/>
  <c r="F740" i="2"/>
  <c r="F729" i="2"/>
  <c r="F738" i="2"/>
  <c r="F742" i="2"/>
  <c r="F731" i="2"/>
  <c r="F732" i="2"/>
  <c r="F725" i="2"/>
  <c r="F739" i="2"/>
  <c r="F735" i="2"/>
  <c r="F726" i="2"/>
  <c r="F724" i="2"/>
  <c r="F723" i="2"/>
  <c r="F734" i="2"/>
  <c r="F727" i="2"/>
  <c r="F730" i="2"/>
  <c r="F736" i="2"/>
  <c r="F733" i="2"/>
  <c r="F743" i="2"/>
  <c r="F741" i="2"/>
  <c r="F737" i="2"/>
  <c r="F722" i="2"/>
  <c r="F744" i="2"/>
  <c r="N62" i="2"/>
  <c r="N83" i="2"/>
  <c r="N65" i="2"/>
  <c r="N76" i="2"/>
  <c r="N66" i="2"/>
  <c r="N72" i="2"/>
  <c r="N69" i="2"/>
  <c r="N77" i="2"/>
  <c r="N68" i="2"/>
  <c r="N79" i="2"/>
  <c r="N75" i="2"/>
  <c r="N84" i="2"/>
  <c r="N74" i="2"/>
  <c r="N81" i="2"/>
  <c r="N71" i="2"/>
  <c r="N82" i="2"/>
  <c r="N67" i="2"/>
  <c r="N73" i="2"/>
  <c r="N63" i="2"/>
  <c r="N78" i="2"/>
  <c r="N80" i="2"/>
  <c r="N70" i="2"/>
  <c r="N64" i="2"/>
  <c r="S833" i="2"/>
  <c r="S828" i="2"/>
  <c r="S832" i="2"/>
  <c r="S799" i="2"/>
  <c r="S784" i="2"/>
  <c r="S813" i="2"/>
  <c r="S782" i="2"/>
  <c r="S810" i="2"/>
  <c r="S830" i="2"/>
  <c r="S823" i="2"/>
  <c r="S821" i="2"/>
  <c r="S787" i="2"/>
  <c r="S816" i="2"/>
  <c r="S797" i="2"/>
  <c r="S785" i="2"/>
  <c r="S827" i="2"/>
  <c r="S819" i="2"/>
  <c r="S826" i="2"/>
  <c r="S808" i="2"/>
  <c r="S795" i="2"/>
  <c r="S794" i="2"/>
  <c r="S822" i="2"/>
  <c r="S803" i="2"/>
  <c r="S804" i="2"/>
  <c r="S788" i="2"/>
  <c r="S809" i="2"/>
  <c r="S800" i="2"/>
  <c r="S801" i="2"/>
  <c r="S807" i="2"/>
  <c r="S806" i="2"/>
  <c r="S791" i="2"/>
  <c r="S783" i="2"/>
  <c r="S786" i="2"/>
  <c r="S793" i="2"/>
  <c r="S829" i="2"/>
  <c r="S818" i="2"/>
  <c r="S824" i="2"/>
  <c r="S798" i="2"/>
  <c r="S825" i="2"/>
  <c r="S796" i="2"/>
  <c r="S805" i="2"/>
  <c r="S790" i="2"/>
  <c r="S789" i="2"/>
  <c r="S817" i="2"/>
  <c r="S831" i="2"/>
  <c r="S811" i="2"/>
  <c r="S815" i="2"/>
  <c r="S814" i="2"/>
  <c r="S812" i="2"/>
  <c r="S802" i="2"/>
  <c r="S792" i="2"/>
  <c r="S820" i="2"/>
  <c r="S27" i="2"/>
  <c r="S44" i="2"/>
  <c r="S17" i="2"/>
  <c r="S31" i="2"/>
  <c r="S46" i="2"/>
  <c r="S33" i="2"/>
  <c r="S42" i="2"/>
  <c r="S45" i="2"/>
  <c r="S7" i="2"/>
  <c r="S47" i="2"/>
  <c r="S39" i="2"/>
  <c r="S19" i="2"/>
  <c r="S28" i="2"/>
  <c r="S11" i="2"/>
  <c r="S26" i="2"/>
  <c r="S41" i="2"/>
  <c r="S18" i="2"/>
  <c r="S40" i="2"/>
  <c r="S35" i="2"/>
  <c r="S30" i="2"/>
  <c r="S38" i="2"/>
  <c r="S15" i="2"/>
  <c r="S29" i="2"/>
  <c r="S32" i="2"/>
  <c r="S50" i="2"/>
  <c r="S2" i="2"/>
  <c r="S48" i="2"/>
  <c r="S25" i="2"/>
  <c r="S12" i="2"/>
  <c r="S16" i="2"/>
  <c r="S20" i="2"/>
  <c r="S24" i="2"/>
  <c r="S6" i="2"/>
  <c r="S23" i="2"/>
  <c r="S21" i="2"/>
  <c r="S51" i="2"/>
  <c r="S10" i="2"/>
  <c r="S4" i="2"/>
  <c r="S53" i="2"/>
  <c r="S36" i="2"/>
  <c r="S22" i="2"/>
  <c r="S13" i="2"/>
  <c r="S43" i="2"/>
  <c r="S49" i="2"/>
  <c r="S37" i="2"/>
  <c r="S14" i="2"/>
  <c r="S9" i="2"/>
  <c r="S8" i="2"/>
  <c r="S5" i="2"/>
  <c r="S34" i="2"/>
  <c r="S3" i="2"/>
  <c r="S52" i="2"/>
  <c r="J2829" i="2"/>
  <c r="J2824" i="2"/>
  <c r="J2825" i="2"/>
  <c r="J2827" i="2"/>
  <c r="J2823" i="2"/>
  <c r="J2830" i="2"/>
  <c r="J2828" i="2"/>
  <c r="J2826" i="2"/>
  <c r="J2822" i="2"/>
  <c r="J2166" i="2"/>
  <c r="J2169" i="2"/>
  <c r="J2170" i="2"/>
  <c r="J2164" i="2"/>
  <c r="J2162" i="2"/>
  <c r="J2165" i="2"/>
  <c r="J2167" i="2"/>
  <c r="J2168" i="2"/>
  <c r="J2163" i="2"/>
  <c r="N2903" i="2"/>
  <c r="N2897" i="2"/>
  <c r="N2888" i="2"/>
  <c r="N2893" i="2"/>
  <c r="N2898" i="2"/>
  <c r="N2892" i="2"/>
  <c r="N2886" i="2"/>
  <c r="N2884" i="2"/>
  <c r="N2896" i="2"/>
  <c r="N2891" i="2"/>
  <c r="N2902" i="2"/>
  <c r="N2899" i="2"/>
  <c r="N2889" i="2"/>
  <c r="N2882" i="2"/>
  <c r="N2895" i="2"/>
  <c r="N2894" i="2"/>
  <c r="N2890" i="2"/>
  <c r="N2900" i="2"/>
  <c r="N2887" i="2"/>
  <c r="N2904" i="2"/>
  <c r="N2883" i="2"/>
  <c r="N2901" i="2"/>
  <c r="N2885" i="2"/>
  <c r="N1742" i="2"/>
  <c r="N1751" i="2"/>
  <c r="N1746" i="2"/>
  <c r="N1761" i="2"/>
  <c r="N1743" i="2"/>
  <c r="N1752" i="2"/>
  <c r="N1750" i="2"/>
  <c r="N1759" i="2"/>
  <c r="N1757" i="2"/>
  <c r="N1756" i="2"/>
  <c r="N1760" i="2"/>
  <c r="N1749" i="2"/>
  <c r="N1763" i="2"/>
  <c r="N1758" i="2"/>
  <c r="N1753" i="2"/>
  <c r="N1754" i="2"/>
  <c r="N1755" i="2"/>
  <c r="N1747" i="2"/>
  <c r="N1748" i="2"/>
  <c r="N1744" i="2"/>
  <c r="N1764" i="2"/>
  <c r="N1745" i="2"/>
  <c r="N1762" i="2"/>
  <c r="S688" i="2"/>
  <c r="S677" i="2"/>
  <c r="S680" i="2"/>
  <c r="S681" i="2"/>
  <c r="S675" i="2"/>
  <c r="S670" i="2"/>
  <c r="S704" i="2"/>
  <c r="S672" i="2"/>
  <c r="S707" i="2"/>
  <c r="S712" i="2"/>
  <c r="S665" i="2"/>
  <c r="S669" i="2"/>
  <c r="S699" i="2"/>
  <c r="S700" i="2"/>
  <c r="S663" i="2"/>
  <c r="S694" i="2"/>
  <c r="S690" i="2"/>
  <c r="S671" i="2"/>
  <c r="S664" i="2"/>
  <c r="S673" i="2"/>
  <c r="S668" i="2"/>
  <c r="S678" i="2"/>
  <c r="S692" i="2"/>
  <c r="S698" i="2"/>
  <c r="S709" i="2"/>
  <c r="S695" i="2"/>
  <c r="S676" i="2"/>
  <c r="S674" i="2"/>
  <c r="S693" i="2"/>
  <c r="S666" i="2"/>
  <c r="S706" i="2"/>
  <c r="S701" i="2"/>
  <c r="S687" i="2"/>
  <c r="S705" i="2"/>
  <c r="S683" i="2"/>
  <c r="S703" i="2"/>
  <c r="S691" i="2"/>
  <c r="S710" i="2"/>
  <c r="S686" i="2"/>
  <c r="S711" i="2"/>
  <c r="S679" i="2"/>
  <c r="S713" i="2"/>
  <c r="S667" i="2"/>
  <c r="S697" i="2"/>
  <c r="S682" i="2"/>
  <c r="S689" i="2"/>
  <c r="S696" i="2"/>
  <c r="S662" i="2"/>
  <c r="S685" i="2"/>
  <c r="S702" i="2"/>
  <c r="S708" i="2"/>
  <c r="S684" i="2"/>
  <c r="J1086" i="2"/>
  <c r="J1085" i="2"/>
  <c r="J1090" i="2"/>
  <c r="J1087" i="2"/>
  <c r="J1084" i="2"/>
  <c r="J1082" i="2"/>
  <c r="J1083" i="2"/>
  <c r="J1089" i="2"/>
  <c r="J1088" i="2"/>
  <c r="S443" i="2"/>
  <c r="S450" i="2"/>
  <c r="S440" i="2"/>
  <c r="S434" i="2"/>
  <c r="S447" i="2"/>
  <c r="S435" i="2"/>
  <c r="S441" i="2"/>
  <c r="S461" i="2"/>
  <c r="S473" i="2"/>
  <c r="S438" i="2"/>
  <c r="S448" i="2"/>
  <c r="S424" i="2"/>
  <c r="S459" i="2"/>
  <c r="S439" i="2"/>
  <c r="S451" i="2"/>
  <c r="S466" i="2"/>
  <c r="S462" i="2"/>
  <c r="S433" i="2"/>
  <c r="S467" i="2"/>
  <c r="S444" i="2"/>
  <c r="S456" i="2"/>
  <c r="S436" i="2"/>
  <c r="S425" i="2"/>
  <c r="S471" i="2"/>
  <c r="S468" i="2"/>
  <c r="S422" i="2"/>
  <c r="S469" i="2"/>
  <c r="S442" i="2"/>
  <c r="S465" i="2"/>
  <c r="S428" i="2"/>
  <c r="S427" i="2"/>
  <c r="S449" i="2"/>
  <c r="S457" i="2"/>
  <c r="S431" i="2"/>
  <c r="S460" i="2"/>
  <c r="S470" i="2"/>
  <c r="S455" i="2"/>
  <c r="S452" i="2"/>
  <c r="S463" i="2"/>
  <c r="S445" i="2"/>
  <c r="S472" i="2"/>
  <c r="S446" i="2"/>
  <c r="S423" i="2"/>
  <c r="S437" i="2"/>
  <c r="S464" i="2"/>
  <c r="S453" i="2"/>
  <c r="S454" i="2"/>
  <c r="S429" i="2"/>
  <c r="S432" i="2"/>
  <c r="S426" i="2"/>
  <c r="S430" i="2"/>
  <c r="S458" i="2"/>
  <c r="J2043" i="2"/>
  <c r="J2045" i="2"/>
  <c r="J2048" i="2"/>
  <c r="J2046" i="2"/>
  <c r="J2042" i="2"/>
  <c r="J2050" i="2"/>
  <c r="J2044" i="2"/>
  <c r="J2047" i="2"/>
  <c r="J2049" i="2"/>
  <c r="F2343" i="2"/>
  <c r="F2350" i="2"/>
  <c r="F2355" i="2"/>
  <c r="F2353" i="2"/>
  <c r="F2360" i="2"/>
  <c r="F2357" i="2"/>
  <c r="F2363" i="2"/>
  <c r="F2358" i="2"/>
  <c r="F2347" i="2"/>
  <c r="F2362" i="2"/>
  <c r="F2351" i="2"/>
  <c r="F2359" i="2"/>
  <c r="F2344" i="2"/>
  <c r="F2342" i="2"/>
  <c r="F2352" i="2"/>
  <c r="F2356" i="2"/>
  <c r="F2349" i="2"/>
  <c r="F2361" i="2"/>
  <c r="F2348" i="2"/>
  <c r="F2346" i="2"/>
  <c r="F2345" i="2"/>
  <c r="F2364" i="2"/>
  <c r="F2354" i="2"/>
  <c r="N2836" i="2"/>
  <c r="N2832" i="2"/>
  <c r="N2837" i="2"/>
  <c r="N2827" i="2"/>
  <c r="N2840" i="2"/>
  <c r="N2843" i="2"/>
  <c r="N2831" i="2"/>
  <c r="N2842" i="2"/>
  <c r="N2824" i="2"/>
  <c r="N2835" i="2"/>
  <c r="N2823" i="2"/>
  <c r="N2838" i="2"/>
  <c r="N2841" i="2"/>
  <c r="N2834" i="2"/>
  <c r="N2826" i="2"/>
  <c r="N2828" i="2"/>
  <c r="N2830" i="2"/>
  <c r="N2844" i="2"/>
  <c r="N2822" i="2"/>
  <c r="N2839" i="2"/>
  <c r="N2825" i="2"/>
  <c r="N2833" i="2"/>
  <c r="N2829" i="2"/>
  <c r="S2690" i="2"/>
  <c r="S2681" i="2"/>
  <c r="S2669" i="2"/>
  <c r="S2664" i="2"/>
  <c r="S2643" i="2"/>
  <c r="S2663" i="2"/>
  <c r="S2685" i="2"/>
  <c r="S2642" i="2"/>
  <c r="S2648" i="2"/>
  <c r="S2654" i="2"/>
  <c r="S2667" i="2"/>
  <c r="S2655" i="2"/>
  <c r="S2687" i="2"/>
  <c r="S2652" i="2"/>
  <c r="S2668" i="2"/>
  <c r="S2646" i="2"/>
  <c r="S2666" i="2"/>
  <c r="S2661" i="2"/>
  <c r="S2647" i="2"/>
  <c r="S2665" i="2"/>
  <c r="S2673" i="2"/>
  <c r="S2657" i="2"/>
  <c r="S2677" i="2"/>
  <c r="S2683" i="2"/>
  <c r="S2682" i="2"/>
  <c r="S2650" i="2"/>
  <c r="S2692" i="2"/>
  <c r="S2656" i="2"/>
  <c r="S2651" i="2"/>
  <c r="S2649" i="2"/>
  <c r="S2676" i="2"/>
  <c r="S2672" i="2"/>
  <c r="S2684" i="2"/>
  <c r="S2659" i="2"/>
  <c r="S2675" i="2"/>
  <c r="S2678" i="2"/>
  <c r="S2693" i="2"/>
  <c r="S2670" i="2"/>
  <c r="S2680" i="2"/>
  <c r="S2645" i="2"/>
  <c r="S2688" i="2"/>
  <c r="S2674" i="2"/>
  <c r="S2691" i="2"/>
  <c r="S2679" i="2"/>
  <c r="S2658" i="2"/>
  <c r="S2660" i="2"/>
  <c r="S2662" i="2"/>
  <c r="S2644" i="2"/>
  <c r="S2671" i="2"/>
  <c r="S2686" i="2"/>
  <c r="S2689" i="2"/>
  <c r="S2653" i="2"/>
  <c r="N617" i="2"/>
  <c r="N611" i="2"/>
  <c r="N605" i="2"/>
  <c r="N613" i="2"/>
  <c r="N602" i="2"/>
  <c r="N612" i="2"/>
  <c r="N615" i="2"/>
  <c r="N623" i="2"/>
  <c r="N608" i="2"/>
  <c r="N607" i="2"/>
  <c r="N622" i="2"/>
  <c r="N610" i="2"/>
  <c r="N603" i="2"/>
  <c r="N624" i="2"/>
  <c r="N618" i="2"/>
  <c r="N620" i="2"/>
  <c r="N614" i="2"/>
  <c r="N604" i="2"/>
  <c r="N606" i="2"/>
  <c r="N616" i="2"/>
  <c r="N619" i="2"/>
  <c r="N609" i="2"/>
  <c r="N621" i="2"/>
  <c r="J2224" i="2"/>
  <c r="J2230" i="2"/>
  <c r="J2228" i="2"/>
  <c r="J2229" i="2"/>
  <c r="J2225" i="2"/>
  <c r="J2226" i="2"/>
  <c r="J2227" i="2"/>
  <c r="J2222" i="2"/>
  <c r="J2223" i="2"/>
  <c r="F1044" i="2"/>
  <c r="F1039" i="2"/>
  <c r="F1027" i="2"/>
  <c r="F1034" i="2"/>
  <c r="F1032" i="2"/>
  <c r="F1037" i="2"/>
  <c r="F1036" i="2"/>
  <c r="F1029" i="2"/>
  <c r="F1041" i="2"/>
  <c r="F1035" i="2"/>
  <c r="F1026" i="2"/>
  <c r="F1038" i="2"/>
  <c r="F1042" i="2"/>
  <c r="F1043" i="2"/>
  <c r="F1022" i="2"/>
  <c r="F1024" i="2"/>
  <c r="F1028" i="2"/>
  <c r="F1040" i="2"/>
  <c r="F1025" i="2"/>
  <c r="F1031" i="2"/>
  <c r="F1030" i="2"/>
  <c r="F1033" i="2"/>
  <c r="F1023" i="2"/>
  <c r="N2105" i="2"/>
  <c r="N2114" i="2"/>
  <c r="N2119" i="2"/>
  <c r="N2122" i="2"/>
  <c r="N2121" i="2"/>
  <c r="N2102" i="2"/>
  <c r="N2116" i="2"/>
  <c r="N2109" i="2"/>
  <c r="N2110" i="2"/>
  <c r="N2113" i="2"/>
  <c r="N2117" i="2"/>
  <c r="N2106" i="2"/>
  <c r="N2115" i="2"/>
  <c r="N2123" i="2"/>
  <c r="N2120" i="2"/>
  <c r="N2107" i="2"/>
  <c r="N2103" i="2"/>
  <c r="N2112" i="2"/>
  <c r="N2111" i="2"/>
  <c r="N2108" i="2"/>
  <c r="N2118" i="2"/>
  <c r="N2124" i="2"/>
  <c r="N2104" i="2"/>
  <c r="N1944" i="2"/>
  <c r="N1927" i="2"/>
  <c r="N1932" i="2"/>
  <c r="N1926" i="2"/>
  <c r="N1930" i="2"/>
  <c r="N1928" i="2"/>
  <c r="N1924" i="2"/>
  <c r="N1941" i="2"/>
  <c r="N1929" i="2"/>
  <c r="N1939" i="2"/>
  <c r="N1934" i="2"/>
  <c r="N1925" i="2"/>
  <c r="N1933" i="2"/>
  <c r="N1922" i="2"/>
  <c r="N1923" i="2"/>
  <c r="N1940" i="2"/>
  <c r="N1937" i="2"/>
  <c r="N1942" i="2"/>
  <c r="N1938" i="2"/>
  <c r="N1931" i="2"/>
  <c r="N1943" i="2"/>
  <c r="N1936" i="2"/>
  <c r="N1935" i="2"/>
  <c r="F1219" i="2"/>
  <c r="F1210" i="2"/>
  <c r="F1204" i="2"/>
  <c r="F1208" i="2"/>
  <c r="F1224" i="2"/>
  <c r="F1217" i="2"/>
  <c r="F1218" i="2"/>
  <c r="F1221" i="2"/>
  <c r="F1223" i="2"/>
  <c r="F1207" i="2"/>
  <c r="F1216" i="2"/>
  <c r="F1222" i="2"/>
  <c r="F1220" i="2"/>
  <c r="F1214" i="2"/>
  <c r="F1206" i="2"/>
  <c r="F1209" i="2"/>
  <c r="F1202" i="2"/>
  <c r="F1211" i="2"/>
  <c r="F1213" i="2"/>
  <c r="F1212" i="2"/>
  <c r="F1203" i="2"/>
  <c r="F1215" i="2"/>
  <c r="F1205" i="2"/>
  <c r="S1632" i="2"/>
  <c r="S1624" i="2"/>
  <c r="S1628" i="2"/>
  <c r="S1647" i="2"/>
  <c r="S1654" i="2"/>
  <c r="S1630" i="2"/>
  <c r="S1673" i="2"/>
  <c r="S1626" i="2"/>
  <c r="S1663" i="2"/>
  <c r="S1666" i="2"/>
  <c r="S1629" i="2"/>
  <c r="S1662" i="2"/>
  <c r="S1638" i="2"/>
  <c r="S1656" i="2"/>
  <c r="S1661" i="2"/>
  <c r="S1658" i="2"/>
  <c r="S1672" i="2"/>
  <c r="S1639" i="2"/>
  <c r="S1643" i="2"/>
  <c r="S1644" i="2"/>
  <c r="S1655" i="2"/>
  <c r="S1650" i="2"/>
  <c r="S1627" i="2"/>
  <c r="S1642" i="2"/>
  <c r="S1671" i="2"/>
  <c r="S1637" i="2"/>
  <c r="S1670" i="2"/>
  <c r="S1622" i="2"/>
  <c r="S1633" i="2"/>
  <c r="S1649" i="2"/>
  <c r="S1668" i="2"/>
  <c r="S1648" i="2"/>
  <c r="S1635" i="2"/>
  <c r="S1651" i="2"/>
  <c r="S1646" i="2"/>
  <c r="S1659" i="2"/>
  <c r="S1634" i="2"/>
  <c r="S1667" i="2"/>
  <c r="S1657" i="2"/>
  <c r="S1640" i="2"/>
  <c r="S1645" i="2"/>
  <c r="S1625" i="2"/>
  <c r="S1665" i="2"/>
  <c r="S1664" i="2"/>
  <c r="S1652" i="2"/>
  <c r="S1653" i="2"/>
  <c r="S1669" i="2"/>
  <c r="S1623" i="2"/>
  <c r="S1641" i="2"/>
  <c r="S1631" i="2"/>
  <c r="S1660" i="2"/>
  <c r="S1636" i="2"/>
  <c r="S2855" i="2"/>
  <c r="S2868" i="2"/>
  <c r="S2861" i="2"/>
  <c r="S2862" i="2"/>
  <c r="S2851" i="2"/>
  <c r="S2834" i="2"/>
  <c r="S2827" i="2"/>
  <c r="S2856" i="2"/>
  <c r="S2822" i="2"/>
  <c r="S2824" i="2"/>
  <c r="S2832" i="2"/>
  <c r="S2846" i="2"/>
  <c r="S2835" i="2"/>
  <c r="S2831" i="2"/>
  <c r="S2837" i="2"/>
  <c r="S2833" i="2"/>
  <c r="S2867" i="2"/>
  <c r="S2823" i="2"/>
  <c r="S2869" i="2"/>
  <c r="S2854" i="2"/>
  <c r="S2850" i="2"/>
  <c r="S2848" i="2"/>
  <c r="S2852" i="2"/>
  <c r="S2845" i="2"/>
  <c r="S2844" i="2"/>
  <c r="S2853" i="2"/>
  <c r="S2826" i="2"/>
  <c r="S2858" i="2"/>
  <c r="S2864" i="2"/>
  <c r="S2830" i="2"/>
  <c r="S2873" i="2"/>
  <c r="S2841" i="2"/>
  <c r="S2825" i="2"/>
  <c r="S2857" i="2"/>
  <c r="S2872" i="2"/>
  <c r="S2859" i="2"/>
  <c r="S2840" i="2"/>
  <c r="S2838" i="2"/>
  <c r="S2843" i="2"/>
  <c r="S2829" i="2"/>
  <c r="S2870" i="2"/>
  <c r="S2865" i="2"/>
  <c r="S2871" i="2"/>
  <c r="S2866" i="2"/>
  <c r="S2836" i="2"/>
  <c r="S2842" i="2"/>
  <c r="S2839" i="2"/>
  <c r="S2847" i="2"/>
  <c r="S2849" i="2"/>
  <c r="S2860" i="2"/>
  <c r="S2863" i="2"/>
  <c r="S2828" i="2"/>
  <c r="F1464" i="2"/>
  <c r="F1451" i="2"/>
  <c r="F1447" i="2"/>
  <c r="F1456" i="2"/>
  <c r="F1452" i="2"/>
  <c r="F1460" i="2"/>
  <c r="F1462" i="2"/>
  <c r="F1459" i="2"/>
  <c r="F1448" i="2"/>
  <c r="F1445" i="2"/>
  <c r="F1446" i="2"/>
  <c r="F1449" i="2"/>
  <c r="F1463" i="2"/>
  <c r="F1453" i="2"/>
  <c r="F1455" i="2"/>
  <c r="F1442" i="2"/>
  <c r="F1454" i="2"/>
  <c r="F1461" i="2"/>
  <c r="F1458" i="2"/>
  <c r="F1444" i="2"/>
  <c r="F1450" i="2"/>
  <c r="F1457" i="2"/>
  <c r="F1443" i="2"/>
  <c r="F259" i="2"/>
  <c r="F252" i="2"/>
  <c r="F257" i="2"/>
  <c r="F243" i="2"/>
  <c r="F263" i="2"/>
  <c r="F261" i="2"/>
  <c r="F254" i="2"/>
  <c r="F249" i="2"/>
  <c r="F245" i="2"/>
  <c r="F251" i="2"/>
  <c r="F262" i="2"/>
  <c r="F244" i="2"/>
  <c r="F248" i="2"/>
  <c r="F246" i="2"/>
  <c r="F253" i="2"/>
  <c r="F247" i="2"/>
  <c r="F264" i="2"/>
  <c r="F258" i="2"/>
  <c r="F255" i="2"/>
  <c r="F242" i="2"/>
  <c r="F256" i="2"/>
  <c r="F260" i="2"/>
  <c r="F250" i="2"/>
  <c r="F1149" i="2"/>
  <c r="F1147" i="2"/>
  <c r="F1154" i="2"/>
  <c r="F1156" i="2"/>
  <c r="F1150" i="2"/>
  <c r="F1144" i="2"/>
  <c r="F1155" i="2"/>
  <c r="F1152" i="2"/>
  <c r="F1145" i="2"/>
  <c r="F1143" i="2"/>
  <c r="F1162" i="2"/>
  <c r="F1146" i="2"/>
  <c r="F1164" i="2"/>
  <c r="F1157" i="2"/>
  <c r="F1148" i="2"/>
  <c r="F1163" i="2"/>
  <c r="F1159" i="2"/>
  <c r="F1153" i="2"/>
  <c r="F1161" i="2"/>
  <c r="F1142" i="2"/>
  <c r="F1160" i="2"/>
  <c r="F1158" i="2"/>
  <c r="F1151" i="2"/>
  <c r="S1489" i="2"/>
  <c r="S1456" i="2"/>
  <c r="S1483" i="2"/>
  <c r="S1480" i="2"/>
  <c r="S1478" i="2"/>
  <c r="S1452" i="2"/>
  <c r="S1491" i="2"/>
  <c r="S1444" i="2"/>
  <c r="S1488" i="2"/>
  <c r="S1446" i="2"/>
  <c r="S1462" i="2"/>
  <c r="S1450" i="2"/>
  <c r="S1445" i="2"/>
  <c r="S1453" i="2"/>
  <c r="S1476" i="2"/>
  <c r="S1457" i="2"/>
  <c r="S1449" i="2"/>
  <c r="S1490" i="2"/>
  <c r="S1477" i="2"/>
  <c r="S1487" i="2"/>
  <c r="S1469" i="2"/>
  <c r="S1442" i="2"/>
  <c r="S1484" i="2"/>
  <c r="S1486" i="2"/>
  <c r="S1454" i="2"/>
  <c r="S1464" i="2"/>
  <c r="S1493" i="2"/>
  <c r="S1471" i="2"/>
  <c r="S1479" i="2"/>
  <c r="S1485" i="2"/>
  <c r="S1461" i="2"/>
  <c r="S1447" i="2"/>
  <c r="S1482" i="2"/>
  <c r="S1465" i="2"/>
  <c r="S1443" i="2"/>
  <c r="S1448" i="2"/>
  <c r="S1466" i="2"/>
  <c r="S1467" i="2"/>
  <c r="S1475" i="2"/>
  <c r="S1468" i="2"/>
  <c r="S1474" i="2"/>
  <c r="S1481" i="2"/>
  <c r="S1460" i="2"/>
  <c r="S1472" i="2"/>
  <c r="S1451" i="2"/>
  <c r="S1463" i="2"/>
  <c r="S1492" i="2"/>
  <c r="S1455" i="2"/>
  <c r="S1458" i="2"/>
  <c r="S1459" i="2"/>
  <c r="S1473" i="2"/>
  <c r="S1470" i="2"/>
  <c r="N2943" i="2"/>
  <c r="N2961" i="2"/>
  <c r="N2959" i="2"/>
  <c r="N2955" i="2"/>
  <c r="N2950" i="2"/>
  <c r="N2953" i="2"/>
  <c r="N2949" i="2"/>
  <c r="N2952" i="2"/>
  <c r="N2954" i="2"/>
  <c r="N2963" i="2"/>
  <c r="N2957" i="2"/>
  <c r="N2945" i="2"/>
  <c r="N2947" i="2"/>
  <c r="N2956" i="2"/>
  <c r="N2960" i="2"/>
  <c r="N2946" i="2"/>
  <c r="N2951" i="2"/>
  <c r="N2964" i="2"/>
  <c r="N2942" i="2"/>
  <c r="N2944" i="2"/>
  <c r="N2962" i="2"/>
  <c r="N2958" i="2"/>
  <c r="N2948" i="2"/>
  <c r="N2413" i="2"/>
  <c r="N2407" i="2"/>
  <c r="N2418" i="2"/>
  <c r="N2421" i="2"/>
  <c r="N2415" i="2"/>
  <c r="N2408" i="2"/>
  <c r="N2424" i="2"/>
  <c r="N2414" i="2"/>
  <c r="N2419" i="2"/>
  <c r="N2420" i="2"/>
  <c r="N2405" i="2"/>
  <c r="N2404" i="2"/>
  <c r="N2402" i="2"/>
  <c r="N2411" i="2"/>
  <c r="N2412" i="2"/>
  <c r="N2416" i="2"/>
  <c r="N2406" i="2"/>
  <c r="N2403" i="2"/>
  <c r="N2423" i="2"/>
  <c r="N2410" i="2"/>
  <c r="N2417" i="2"/>
  <c r="N2422" i="2"/>
  <c r="N2409" i="2"/>
  <c r="F2052" i="2"/>
  <c r="F2054" i="2"/>
  <c r="F2047" i="2"/>
  <c r="F2059" i="2"/>
  <c r="F2053" i="2"/>
  <c r="F2046" i="2"/>
  <c r="F2042" i="2"/>
  <c r="F2048" i="2"/>
  <c r="F2044" i="2"/>
  <c r="F2043" i="2"/>
  <c r="F2055" i="2"/>
  <c r="F2049" i="2"/>
  <c r="F2064" i="2"/>
  <c r="F2060" i="2"/>
  <c r="F2063" i="2"/>
  <c r="F2050" i="2"/>
  <c r="F2045" i="2"/>
  <c r="F2061" i="2"/>
  <c r="F2051" i="2"/>
  <c r="F2056" i="2"/>
  <c r="F2062" i="2"/>
  <c r="F2057" i="2"/>
  <c r="F2058" i="2"/>
  <c r="S2623" i="2"/>
  <c r="S2600" i="2"/>
  <c r="S2609" i="2"/>
  <c r="S2588" i="2"/>
  <c r="S2612" i="2"/>
  <c r="S2617" i="2"/>
  <c r="S2613" i="2"/>
  <c r="S2597" i="2"/>
  <c r="S2585" i="2"/>
  <c r="S2593" i="2"/>
  <c r="S2604" i="2"/>
  <c r="S2627" i="2"/>
  <c r="S2628" i="2"/>
  <c r="S2583" i="2"/>
  <c r="S2602" i="2"/>
  <c r="S2594" i="2"/>
  <c r="S2616" i="2"/>
  <c r="S2607" i="2"/>
  <c r="S2595" i="2"/>
  <c r="S2621" i="2"/>
  <c r="S2603" i="2"/>
  <c r="S2629" i="2"/>
  <c r="S2624" i="2"/>
  <c r="S2620" i="2"/>
  <c r="S2605" i="2"/>
  <c r="S2618" i="2"/>
  <c r="S2622" i="2"/>
  <c r="S2584" i="2"/>
  <c r="S2631" i="2"/>
  <c r="S2601" i="2"/>
  <c r="S2619" i="2"/>
  <c r="S2633" i="2"/>
  <c r="S2615" i="2"/>
  <c r="S2596" i="2"/>
  <c r="S2590" i="2"/>
  <c r="S2587" i="2"/>
  <c r="S2614" i="2"/>
  <c r="S2630" i="2"/>
  <c r="S2626" i="2"/>
  <c r="S2611" i="2"/>
  <c r="S2608" i="2"/>
  <c r="S2632" i="2"/>
  <c r="S2625" i="2"/>
  <c r="S2610" i="2"/>
  <c r="S2589" i="2"/>
  <c r="S2606" i="2"/>
  <c r="S2591" i="2"/>
  <c r="S2598" i="2"/>
  <c r="S2582" i="2"/>
  <c r="S2599" i="2"/>
  <c r="S2586" i="2"/>
  <c r="S2592" i="2"/>
  <c r="N316" i="2"/>
  <c r="N307" i="2"/>
  <c r="N323" i="2"/>
  <c r="N308" i="2"/>
  <c r="N311" i="2"/>
  <c r="N322" i="2"/>
  <c r="N324" i="2"/>
  <c r="N318" i="2"/>
  <c r="N320" i="2"/>
  <c r="N312" i="2"/>
  <c r="N313" i="2"/>
  <c r="N302" i="2"/>
  <c r="N315" i="2"/>
  <c r="N304" i="2"/>
  <c r="N309" i="2"/>
  <c r="N305" i="2"/>
  <c r="N314" i="2"/>
  <c r="N321" i="2"/>
  <c r="N317" i="2"/>
  <c r="N310" i="2"/>
  <c r="N319" i="2"/>
  <c r="N303" i="2"/>
  <c r="N306" i="2"/>
  <c r="J1622" i="2"/>
  <c r="J1629" i="2"/>
  <c r="J1626" i="2"/>
  <c r="J1623" i="2"/>
  <c r="J1630" i="2"/>
  <c r="J1624" i="2"/>
  <c r="J1628" i="2"/>
  <c r="J1625" i="2"/>
  <c r="J1627" i="2"/>
  <c r="N2600" i="2"/>
  <c r="N2596" i="2"/>
  <c r="N2582" i="2"/>
  <c r="N2591" i="2"/>
  <c r="N2587" i="2"/>
  <c r="N2603" i="2"/>
  <c r="N2585" i="2"/>
  <c r="N2590" i="2"/>
  <c r="N2589" i="2"/>
  <c r="N2593" i="2"/>
  <c r="N2604" i="2"/>
  <c r="N2598" i="2"/>
  <c r="N2597" i="2"/>
  <c r="N2583" i="2"/>
  <c r="N2592" i="2"/>
  <c r="N2594" i="2"/>
  <c r="N2602" i="2"/>
  <c r="N2588" i="2"/>
  <c r="N2586" i="2"/>
  <c r="N2599" i="2"/>
  <c r="N2601" i="2"/>
  <c r="N2584" i="2"/>
  <c r="N2595" i="2"/>
  <c r="S2416" i="2"/>
  <c r="S2419" i="2"/>
  <c r="S2428" i="2"/>
  <c r="S2437" i="2"/>
  <c r="S2427" i="2"/>
  <c r="S2413" i="2"/>
  <c r="S2415" i="2"/>
  <c r="S2424" i="2"/>
  <c r="S2433" i="2"/>
  <c r="S2435" i="2"/>
  <c r="S2423" i="2"/>
  <c r="S2438" i="2"/>
  <c r="S2410" i="2"/>
  <c r="S2450" i="2"/>
  <c r="S2441" i="2"/>
  <c r="S2405" i="2"/>
  <c r="S2430" i="2"/>
  <c r="S2431" i="2"/>
  <c r="S2418" i="2"/>
  <c r="S2446" i="2"/>
  <c r="S2452" i="2"/>
  <c r="S2443" i="2"/>
  <c r="S2412" i="2"/>
  <c r="S2451" i="2"/>
  <c r="S2445" i="2"/>
  <c r="S2402" i="2"/>
  <c r="S2406" i="2"/>
  <c r="S2411" i="2"/>
  <c r="S2408" i="2"/>
  <c r="S2407" i="2"/>
  <c r="S2422" i="2"/>
  <c r="S2440" i="2"/>
  <c r="S2436" i="2"/>
  <c r="S2453" i="2"/>
  <c r="S2447" i="2"/>
  <c r="S2426" i="2"/>
  <c r="S2404" i="2"/>
  <c r="S2421" i="2"/>
  <c r="S2449" i="2"/>
  <c r="S2439" i="2"/>
  <c r="S2409" i="2"/>
  <c r="S2442" i="2"/>
  <c r="S2434" i="2"/>
  <c r="S2432" i="2"/>
  <c r="S2429" i="2"/>
  <c r="S2414" i="2"/>
  <c r="S2444" i="2"/>
  <c r="S2403" i="2"/>
  <c r="S2425" i="2"/>
  <c r="S2448" i="2"/>
  <c r="S2420" i="2"/>
  <c r="S2417" i="2"/>
  <c r="N1986" i="2"/>
  <c r="N1983" i="2"/>
  <c r="N1991" i="2"/>
  <c r="N1982" i="2"/>
  <c r="N1987" i="2"/>
  <c r="N1985" i="2"/>
  <c r="N1990" i="2"/>
  <c r="N2002" i="2"/>
  <c r="N1994" i="2"/>
  <c r="N1988" i="2"/>
  <c r="N1995" i="2"/>
  <c r="N2000" i="2"/>
  <c r="N1992" i="2"/>
  <c r="N2004" i="2"/>
  <c r="N1989" i="2"/>
  <c r="N1984" i="2"/>
  <c r="N1996" i="2"/>
  <c r="N2003" i="2"/>
  <c r="N2001" i="2"/>
  <c r="N1997" i="2"/>
  <c r="N1993" i="2"/>
  <c r="N1998" i="2"/>
  <c r="N1999" i="2"/>
  <c r="S1275" i="2"/>
  <c r="S1288" i="2"/>
  <c r="S1299" i="2"/>
  <c r="S1307" i="2"/>
  <c r="S1276" i="2"/>
  <c r="S1289" i="2"/>
  <c r="S1281" i="2"/>
  <c r="S1287" i="2"/>
  <c r="S1264" i="2"/>
  <c r="S1290" i="2"/>
  <c r="S1286" i="2"/>
  <c r="S1263" i="2"/>
  <c r="S1270" i="2"/>
  <c r="S1313" i="2"/>
  <c r="S1274" i="2"/>
  <c r="S1266" i="2"/>
  <c r="S1283" i="2"/>
  <c r="S1279" i="2"/>
  <c r="S1292" i="2"/>
  <c r="S1310" i="2"/>
  <c r="S1280" i="2"/>
  <c r="S1267" i="2"/>
  <c r="S1297" i="2"/>
  <c r="S1305" i="2"/>
  <c r="S1269" i="2"/>
  <c r="S1300" i="2"/>
  <c r="S1301" i="2"/>
  <c r="S1271" i="2"/>
  <c r="S1304" i="2"/>
  <c r="S1298" i="2"/>
  <c r="S1273" i="2"/>
  <c r="S1306" i="2"/>
  <c r="S1309" i="2"/>
  <c r="S1285" i="2"/>
  <c r="S1291" i="2"/>
  <c r="S1302" i="2"/>
  <c r="S1265" i="2"/>
  <c r="S1284" i="2"/>
  <c r="S1303" i="2"/>
  <c r="S1268" i="2"/>
  <c r="S1312" i="2"/>
  <c r="S1296" i="2"/>
  <c r="S1278" i="2"/>
  <c r="S1293" i="2"/>
  <c r="S1262" i="2"/>
  <c r="S1277" i="2"/>
  <c r="S1295" i="2"/>
  <c r="S1272" i="2"/>
  <c r="S1294" i="2"/>
  <c r="S1311" i="2"/>
  <c r="S1282" i="2"/>
  <c r="S1308" i="2"/>
  <c r="F78" i="2"/>
  <c r="F69" i="2"/>
  <c r="F67" i="2"/>
  <c r="F66" i="2"/>
  <c r="F76" i="2"/>
  <c r="F81" i="2"/>
  <c r="F64" i="2"/>
  <c r="F80" i="2"/>
  <c r="F79" i="2"/>
  <c r="F82" i="2"/>
  <c r="F73" i="2"/>
  <c r="F63" i="2"/>
  <c r="F74" i="2"/>
  <c r="F77" i="2"/>
  <c r="F75" i="2"/>
  <c r="F65" i="2"/>
  <c r="F70" i="2"/>
  <c r="F68" i="2"/>
  <c r="F62" i="2"/>
  <c r="F72" i="2"/>
  <c r="F83" i="2"/>
  <c r="F71" i="2"/>
  <c r="F84" i="2"/>
  <c r="S94" i="2"/>
  <c r="S86" i="2"/>
  <c r="S79" i="2"/>
  <c r="S77" i="2"/>
  <c r="S72" i="2"/>
  <c r="S81" i="2"/>
  <c r="S93" i="2"/>
  <c r="S105" i="2"/>
  <c r="S83" i="2"/>
  <c r="S66" i="2"/>
  <c r="S85" i="2"/>
  <c r="S78" i="2"/>
  <c r="S69" i="2"/>
  <c r="S84" i="2"/>
  <c r="S74" i="2"/>
  <c r="S101" i="2"/>
  <c r="S76" i="2"/>
  <c r="S107" i="2"/>
  <c r="S109" i="2"/>
  <c r="S89" i="2"/>
  <c r="S108" i="2"/>
  <c r="S92" i="2"/>
  <c r="S71" i="2"/>
  <c r="S63" i="2"/>
  <c r="S65" i="2"/>
  <c r="S102" i="2"/>
  <c r="S91" i="2"/>
  <c r="S106" i="2"/>
  <c r="S64" i="2"/>
  <c r="S97" i="2"/>
  <c r="S100" i="2"/>
  <c r="S112" i="2"/>
  <c r="S70" i="2"/>
  <c r="S113" i="2"/>
  <c r="S98" i="2"/>
  <c r="S68" i="2"/>
  <c r="S80" i="2"/>
  <c r="S110" i="2"/>
  <c r="S111" i="2"/>
  <c r="S87" i="2"/>
  <c r="S62" i="2"/>
  <c r="S75" i="2"/>
  <c r="S99" i="2"/>
  <c r="S103" i="2"/>
  <c r="S67" i="2"/>
  <c r="S95" i="2"/>
  <c r="S90" i="2"/>
  <c r="S88" i="2"/>
  <c r="S73" i="2"/>
  <c r="S82" i="2"/>
  <c r="S96" i="2"/>
  <c r="S104" i="2"/>
  <c r="N1273" i="2"/>
  <c r="N1276" i="2"/>
  <c r="N1281" i="2"/>
  <c r="N1277" i="2"/>
  <c r="N1268" i="2"/>
  <c r="N1265" i="2"/>
  <c r="N1283" i="2"/>
  <c r="N1279" i="2"/>
  <c r="N1274" i="2"/>
  <c r="N1280" i="2"/>
  <c r="N1263" i="2"/>
  <c r="N1275" i="2"/>
  <c r="N1267" i="2"/>
  <c r="N1269" i="2"/>
  <c r="N1270" i="2"/>
  <c r="N1282" i="2"/>
  <c r="N1266" i="2"/>
  <c r="N1284" i="2"/>
  <c r="N1271" i="2"/>
  <c r="N1278" i="2"/>
  <c r="N1262" i="2"/>
  <c r="N1264" i="2"/>
  <c r="N1272" i="2"/>
  <c r="J10" i="2"/>
  <c r="J2" i="2"/>
  <c r="J9" i="2"/>
  <c r="J5" i="2"/>
  <c r="J4" i="2"/>
  <c r="J8" i="2"/>
  <c r="J7" i="2"/>
  <c r="J3" i="2"/>
  <c r="J6" i="2"/>
  <c r="N1882" i="2"/>
  <c r="N1880" i="2"/>
  <c r="N1877" i="2"/>
  <c r="N1862" i="2"/>
  <c r="N1871" i="2"/>
  <c r="N1867" i="2"/>
  <c r="N1874" i="2"/>
  <c r="N1884" i="2"/>
  <c r="N1869" i="2"/>
  <c r="N1883" i="2"/>
  <c r="N1878" i="2"/>
  <c r="N1863" i="2"/>
  <c r="N1879" i="2"/>
  <c r="N1870" i="2"/>
  <c r="N1875" i="2"/>
  <c r="N1868" i="2"/>
  <c r="N1872" i="2"/>
  <c r="N1866" i="2"/>
  <c r="N1881" i="2"/>
  <c r="N1864" i="2"/>
  <c r="N1873" i="2"/>
  <c r="N1876" i="2"/>
  <c r="N1865" i="2"/>
  <c r="J1205" i="2"/>
  <c r="J1209" i="2"/>
  <c r="J1208" i="2"/>
  <c r="J1203" i="2"/>
  <c r="J1204" i="2"/>
  <c r="J1202" i="2"/>
  <c r="J1207" i="2"/>
  <c r="J1210" i="2"/>
  <c r="J1206" i="2"/>
  <c r="F2164" i="2"/>
  <c r="F2180" i="2"/>
  <c r="F2178" i="2"/>
  <c r="F2162" i="2"/>
  <c r="F2174" i="2"/>
  <c r="F2168" i="2"/>
  <c r="F2167" i="2"/>
  <c r="F2165" i="2"/>
  <c r="F2184" i="2"/>
  <c r="F2173" i="2"/>
  <c r="F2177" i="2"/>
  <c r="F2172" i="2"/>
  <c r="F2179" i="2"/>
  <c r="F2163" i="2"/>
  <c r="F2183" i="2"/>
  <c r="F2175" i="2"/>
  <c r="F2182" i="2"/>
  <c r="F2181" i="2"/>
  <c r="F2169" i="2"/>
  <c r="F2166" i="2"/>
  <c r="F2176" i="2"/>
  <c r="F2171" i="2"/>
  <c r="F2170" i="2"/>
  <c r="S1004" i="2"/>
  <c r="S996" i="2"/>
  <c r="S1001" i="2"/>
  <c r="S962" i="2"/>
  <c r="S965" i="2"/>
  <c r="S977" i="2"/>
  <c r="S1011" i="2"/>
  <c r="S1006" i="2"/>
  <c r="S975" i="2"/>
  <c r="S974" i="2"/>
  <c r="S966" i="2"/>
  <c r="S981" i="2"/>
  <c r="S1003" i="2"/>
  <c r="S964" i="2"/>
  <c r="S979" i="2"/>
  <c r="S1005" i="2"/>
  <c r="S1010" i="2"/>
  <c r="S1013" i="2"/>
  <c r="S999" i="2"/>
  <c r="S1002" i="2"/>
  <c r="S972" i="2"/>
  <c r="S1008" i="2"/>
  <c r="S984" i="2"/>
  <c r="S973" i="2"/>
  <c r="S1012" i="2"/>
  <c r="S990" i="2"/>
  <c r="S993" i="2"/>
  <c r="S983" i="2"/>
  <c r="S976" i="2"/>
  <c r="S992" i="2"/>
  <c r="S968" i="2"/>
  <c r="S970" i="2"/>
  <c r="S1000" i="2"/>
  <c r="S998" i="2"/>
  <c r="S989" i="2"/>
  <c r="S971" i="2"/>
  <c r="S1009" i="2"/>
  <c r="S987" i="2"/>
  <c r="S988" i="2"/>
  <c r="S995" i="2"/>
  <c r="S1007" i="2"/>
  <c r="S997" i="2"/>
  <c r="S963" i="2"/>
  <c r="S967" i="2"/>
  <c r="S991" i="2"/>
  <c r="S980" i="2"/>
  <c r="S969" i="2"/>
  <c r="S982" i="2"/>
  <c r="S994" i="2"/>
  <c r="S985" i="2"/>
  <c r="S978" i="2"/>
  <c r="S986" i="2"/>
  <c r="F2234" i="2"/>
  <c r="F2232" i="2"/>
  <c r="F2222" i="2"/>
  <c r="F2240" i="2"/>
  <c r="F2237" i="2"/>
  <c r="F2238" i="2"/>
  <c r="F2227" i="2"/>
  <c r="F2230" i="2"/>
  <c r="F2243" i="2"/>
  <c r="F2228" i="2"/>
  <c r="F2233" i="2"/>
  <c r="F2231" i="2"/>
  <c r="F2226" i="2"/>
  <c r="F2241" i="2"/>
  <c r="F2225" i="2"/>
  <c r="F2242" i="2"/>
  <c r="F2244" i="2"/>
  <c r="F2236" i="2"/>
  <c r="F2229" i="2"/>
  <c r="F2235" i="2"/>
  <c r="F2239" i="2"/>
  <c r="F2224" i="2"/>
  <c r="F2223" i="2"/>
  <c r="J1682" i="2"/>
  <c r="J1683" i="2"/>
  <c r="J1685" i="2"/>
  <c r="J1690" i="2"/>
  <c r="J1687" i="2"/>
  <c r="J1689" i="2"/>
  <c r="J1684" i="2"/>
  <c r="J1686" i="2"/>
  <c r="J1688" i="2"/>
  <c r="F2843" i="2"/>
  <c r="F2838" i="2"/>
  <c r="F2829" i="2"/>
  <c r="F2831" i="2"/>
  <c r="F2833" i="2"/>
  <c r="F2837" i="2"/>
  <c r="F2827" i="2"/>
  <c r="F2832" i="2"/>
  <c r="F2842" i="2"/>
  <c r="F2825" i="2"/>
  <c r="F2839" i="2"/>
  <c r="F2826" i="2"/>
  <c r="F2835" i="2"/>
  <c r="F2822" i="2"/>
  <c r="F2830" i="2"/>
  <c r="F2841" i="2"/>
  <c r="F2824" i="2"/>
  <c r="F2834" i="2"/>
  <c r="F2828" i="2"/>
  <c r="F2823" i="2"/>
  <c r="F2844" i="2"/>
  <c r="F2840" i="2"/>
  <c r="F2836" i="2"/>
  <c r="N4" i="2"/>
  <c r="N24" i="2"/>
  <c r="N5" i="2"/>
  <c r="N2" i="2"/>
  <c r="N23" i="2"/>
  <c r="N9" i="2"/>
  <c r="N7" i="2"/>
  <c r="N15" i="2"/>
  <c r="N12" i="2"/>
  <c r="N19" i="2"/>
  <c r="N11" i="2"/>
  <c r="N22" i="2"/>
  <c r="N10" i="2"/>
  <c r="N13" i="2"/>
  <c r="N6" i="2"/>
  <c r="N20" i="2"/>
  <c r="N8" i="2"/>
  <c r="N3" i="2"/>
  <c r="N14" i="2"/>
  <c r="N17" i="2"/>
  <c r="N21" i="2"/>
  <c r="N16" i="2"/>
  <c r="N18" i="2"/>
  <c r="N1704" i="2"/>
  <c r="N1688" i="2"/>
  <c r="N1682" i="2"/>
  <c r="N1703" i="2"/>
  <c r="N1698" i="2"/>
  <c r="N1702" i="2"/>
  <c r="N1701" i="2"/>
  <c r="N1685" i="2"/>
  <c r="N1697" i="2"/>
  <c r="N1696" i="2"/>
  <c r="N1689" i="2"/>
  <c r="N1694" i="2"/>
  <c r="N1693" i="2"/>
  <c r="N1683" i="2"/>
  <c r="N1699" i="2"/>
  <c r="N1686" i="2"/>
  <c r="N1690" i="2"/>
  <c r="N1687" i="2"/>
  <c r="N1691" i="2"/>
  <c r="N1700" i="2"/>
  <c r="N1692" i="2"/>
  <c r="N1695" i="2"/>
  <c r="N1684" i="2"/>
  <c r="F1643" i="2"/>
  <c r="F1640" i="2"/>
  <c r="F1624" i="2"/>
  <c r="F1641" i="2"/>
  <c r="F1623" i="2"/>
  <c r="F1628" i="2"/>
  <c r="F1631" i="2"/>
  <c r="F1636" i="2"/>
  <c r="F1632" i="2"/>
  <c r="F1644" i="2"/>
  <c r="F1638" i="2"/>
  <c r="F1637" i="2"/>
  <c r="F1642" i="2"/>
  <c r="F1627" i="2"/>
  <c r="F1629" i="2"/>
  <c r="F1634" i="2"/>
  <c r="F1633" i="2"/>
  <c r="F1622" i="2"/>
  <c r="F1625" i="2"/>
  <c r="F1635" i="2"/>
  <c r="F1626" i="2"/>
  <c r="F1639" i="2"/>
  <c r="F1630" i="2"/>
  <c r="F860" i="2"/>
  <c r="F862" i="2"/>
  <c r="F857" i="2"/>
  <c r="F849" i="2"/>
  <c r="F850" i="2"/>
  <c r="F844" i="2"/>
  <c r="F854" i="2"/>
  <c r="F856" i="2"/>
  <c r="F864" i="2"/>
  <c r="F861" i="2"/>
  <c r="F845" i="2"/>
  <c r="F848" i="2"/>
  <c r="F846" i="2"/>
  <c r="F853" i="2"/>
  <c r="F852" i="2"/>
  <c r="F863" i="2"/>
  <c r="F843" i="2"/>
  <c r="F855" i="2"/>
  <c r="F859" i="2"/>
  <c r="F858" i="2"/>
  <c r="F851" i="2"/>
  <c r="F847" i="2"/>
  <c r="F842" i="2"/>
  <c r="J1806" i="2"/>
  <c r="J1808" i="2"/>
  <c r="J1802" i="2"/>
  <c r="J1807" i="2"/>
  <c r="J1810" i="2"/>
  <c r="J1804" i="2"/>
  <c r="J1805" i="2"/>
  <c r="J1803" i="2"/>
  <c r="J1809" i="2"/>
  <c r="N375" i="2"/>
  <c r="N368" i="2"/>
  <c r="N376" i="2"/>
  <c r="N377" i="2"/>
  <c r="N365" i="2"/>
  <c r="N374" i="2"/>
  <c r="N384" i="2"/>
  <c r="N379" i="2"/>
  <c r="N362" i="2"/>
  <c r="N363" i="2"/>
  <c r="N382" i="2"/>
  <c r="N378" i="2"/>
  <c r="N372" i="2"/>
  <c r="N373" i="2"/>
  <c r="N383" i="2"/>
  <c r="N370" i="2"/>
  <c r="N369" i="2"/>
  <c r="N364" i="2"/>
  <c r="N367" i="2"/>
  <c r="N380" i="2"/>
  <c r="N381" i="2"/>
  <c r="N366" i="2"/>
  <c r="N371" i="2"/>
  <c r="J2402" i="2"/>
  <c r="J2409" i="2"/>
  <c r="J2404" i="2"/>
  <c r="J2406" i="2"/>
  <c r="J2403" i="2"/>
  <c r="J2407" i="2"/>
  <c r="J2408" i="2"/>
  <c r="J2405" i="2"/>
  <c r="J2410" i="2"/>
  <c r="F971" i="2"/>
  <c r="F968" i="2"/>
  <c r="F973" i="2"/>
  <c r="F977" i="2"/>
  <c r="F983" i="2"/>
  <c r="F963" i="2"/>
  <c r="F974" i="2"/>
  <c r="F984" i="2"/>
  <c r="F966" i="2"/>
  <c r="F962" i="2"/>
  <c r="F970" i="2"/>
  <c r="F982" i="2"/>
  <c r="F980" i="2"/>
  <c r="F976" i="2"/>
  <c r="F975" i="2"/>
  <c r="F969" i="2"/>
  <c r="F972" i="2"/>
  <c r="F981" i="2"/>
  <c r="F964" i="2"/>
  <c r="F979" i="2"/>
  <c r="F978" i="2"/>
  <c r="F967" i="2"/>
  <c r="F965" i="2"/>
  <c r="N2048" i="2"/>
  <c r="N2063" i="2"/>
  <c r="N2054" i="2"/>
  <c r="N2046" i="2"/>
  <c r="N2051" i="2"/>
  <c r="N2055" i="2"/>
  <c r="N2047" i="2"/>
  <c r="N2053" i="2"/>
  <c r="N2061" i="2"/>
  <c r="N2043" i="2"/>
  <c r="N2059" i="2"/>
  <c r="N2057" i="2"/>
  <c r="N2049" i="2"/>
  <c r="N2060" i="2"/>
  <c r="N2052" i="2"/>
  <c r="N2062" i="2"/>
  <c r="N2056" i="2"/>
  <c r="N2044" i="2"/>
  <c r="N2058" i="2"/>
  <c r="N2042" i="2"/>
  <c r="N2064" i="2"/>
  <c r="N2050" i="2"/>
  <c r="N2045" i="2"/>
  <c r="N2534" i="2"/>
  <c r="N2544" i="2"/>
  <c r="N2524" i="2"/>
  <c r="N2536" i="2"/>
  <c r="N2540" i="2"/>
  <c r="N2542" i="2"/>
  <c r="N2525" i="2"/>
  <c r="N2539" i="2"/>
  <c r="N2543" i="2"/>
  <c r="N2535" i="2"/>
  <c r="N2533" i="2"/>
  <c r="N2527" i="2"/>
  <c r="N2528" i="2"/>
  <c r="N2529" i="2"/>
  <c r="N2537" i="2"/>
  <c r="N2523" i="2"/>
  <c r="N2541" i="2"/>
  <c r="N2532" i="2"/>
  <c r="N2531" i="2"/>
  <c r="N2526" i="2"/>
  <c r="N2522" i="2"/>
  <c r="N2530" i="2"/>
  <c r="N2538" i="2"/>
  <c r="J962" i="2"/>
  <c r="J963" i="2"/>
  <c r="J969" i="2"/>
  <c r="J964" i="2"/>
  <c r="J967" i="2"/>
  <c r="J966" i="2"/>
  <c r="J968" i="2"/>
  <c r="J970" i="2"/>
  <c r="J965" i="2"/>
  <c r="S2232" i="2"/>
  <c r="S2256" i="2"/>
  <c r="S2225" i="2"/>
  <c r="S2248" i="2"/>
  <c r="S2245" i="2"/>
  <c r="S2239" i="2"/>
  <c r="S2241" i="2"/>
  <c r="S2271" i="2"/>
  <c r="S2224" i="2"/>
  <c r="S2229" i="2"/>
  <c r="S2267" i="2"/>
  <c r="S2244" i="2"/>
  <c r="S2258" i="2"/>
  <c r="S2246" i="2"/>
  <c r="S2259" i="2"/>
  <c r="S2253" i="2"/>
  <c r="S2249" i="2"/>
  <c r="S2273" i="2"/>
  <c r="S2247" i="2"/>
  <c r="S2266" i="2"/>
  <c r="S2226" i="2"/>
  <c r="S2240" i="2"/>
  <c r="S2269" i="2"/>
  <c r="S2252" i="2"/>
  <c r="S2250" i="2"/>
  <c r="S2257" i="2"/>
  <c r="S2265" i="2"/>
  <c r="S2228" i="2"/>
  <c r="S2222" i="2"/>
  <c r="S2238" i="2"/>
  <c r="S2235" i="2"/>
  <c r="S2260" i="2"/>
  <c r="S2272" i="2"/>
  <c r="S2230" i="2"/>
  <c r="S2263" i="2"/>
  <c r="S2264" i="2"/>
  <c r="S2270" i="2"/>
  <c r="S2243" i="2"/>
  <c r="S2233" i="2"/>
  <c r="S2268" i="2"/>
  <c r="S2251" i="2"/>
  <c r="S2262" i="2"/>
  <c r="S2254" i="2"/>
  <c r="S2234" i="2"/>
  <c r="S2242" i="2"/>
  <c r="S2261" i="2"/>
  <c r="S2227" i="2"/>
  <c r="S2237" i="2"/>
  <c r="S2236" i="2"/>
  <c r="S2255" i="2"/>
  <c r="S2223" i="2"/>
  <c r="S2231" i="2"/>
  <c r="F2004" i="2"/>
  <c r="F1994" i="2"/>
  <c r="F1986" i="2"/>
  <c r="F2000" i="2"/>
  <c r="F1982" i="2"/>
  <c r="F1998" i="2"/>
  <c r="F1996" i="2"/>
  <c r="F1992" i="2"/>
  <c r="F1997" i="2"/>
  <c r="F1990" i="2"/>
  <c r="F2003" i="2"/>
  <c r="F1984" i="2"/>
  <c r="F1985" i="2"/>
  <c r="F1989" i="2"/>
  <c r="F2002" i="2"/>
  <c r="F1995" i="2"/>
  <c r="F1988" i="2"/>
  <c r="F2001" i="2"/>
  <c r="F1987" i="2"/>
  <c r="F1991" i="2"/>
  <c r="F1993" i="2"/>
  <c r="F1999" i="2"/>
  <c r="F1983" i="2"/>
  <c r="S1541" i="2"/>
  <c r="S1538" i="2"/>
  <c r="S1542" i="2"/>
  <c r="S1549" i="2"/>
  <c r="S1535" i="2"/>
  <c r="S1529" i="2"/>
  <c r="S1536" i="2"/>
  <c r="S1521" i="2"/>
  <c r="S1516" i="2"/>
  <c r="S1524" i="2"/>
  <c r="S1512" i="2"/>
  <c r="S1511" i="2"/>
  <c r="S1514" i="2"/>
  <c r="S1531" i="2"/>
  <c r="S1517" i="2"/>
  <c r="S1543" i="2"/>
  <c r="S1519" i="2"/>
  <c r="S1508" i="2"/>
  <c r="S1547" i="2"/>
  <c r="S1534" i="2"/>
  <c r="S1504" i="2"/>
  <c r="S1553" i="2"/>
  <c r="S1539" i="2"/>
  <c r="S1510" i="2"/>
  <c r="S1507" i="2"/>
  <c r="S1525" i="2"/>
  <c r="S1530" i="2"/>
  <c r="S1520" i="2"/>
  <c r="S1505" i="2"/>
  <c r="S1550" i="2"/>
  <c r="S1503" i="2"/>
  <c r="S1551" i="2"/>
  <c r="S1513" i="2"/>
  <c r="S1544" i="2"/>
  <c r="S1546" i="2"/>
  <c r="S1548" i="2"/>
  <c r="S1528" i="2"/>
  <c r="S1540" i="2"/>
  <c r="S1506" i="2"/>
  <c r="S1527" i="2"/>
  <c r="S1522" i="2"/>
  <c r="S1533" i="2"/>
  <c r="S1515" i="2"/>
  <c r="S1532" i="2"/>
  <c r="S1518" i="2"/>
  <c r="S1509" i="2"/>
  <c r="S1523" i="2"/>
  <c r="S1526" i="2"/>
  <c r="S1545" i="2"/>
  <c r="S1552" i="2"/>
  <c r="S1502" i="2"/>
  <c r="S1537" i="2"/>
  <c r="AF4" i="2" l="1"/>
  <c r="AE4" i="2"/>
  <c r="F40" i="1"/>
  <c r="J16" i="6" s="1"/>
  <c r="AB16" i="6" s="1"/>
  <c r="AI16" i="6" s="1"/>
  <c r="A16" i="7" s="1"/>
  <c r="AD10" i="2"/>
  <c r="L2" i="3" s="1"/>
  <c r="AE2" i="2"/>
  <c r="AD14" i="2"/>
  <c r="P2" i="3" s="1"/>
  <c r="AF2" i="2"/>
  <c r="AD9" i="2"/>
  <c r="K2" i="3" s="1"/>
  <c r="AD3" i="2"/>
  <c r="E2" i="3" s="1"/>
  <c r="AD5" i="2"/>
  <c r="G2" i="3" s="1"/>
  <c r="AD8" i="2"/>
  <c r="J2" i="3" s="1"/>
  <c r="AD16" i="2"/>
  <c r="R2" i="3" s="1"/>
  <c r="AD7" i="2"/>
  <c r="I2" i="3" s="1"/>
  <c r="AD2" i="2" l="1"/>
  <c r="D2" i="3" s="1"/>
  <c r="AD4" i="2"/>
  <c r="F2" i="3" s="1"/>
  <c r="U2" i="3" l="1"/>
</calcChain>
</file>

<file path=xl/sharedStrings.xml><?xml version="1.0" encoding="utf-8"?>
<sst xmlns="http://schemas.openxmlformats.org/spreadsheetml/2006/main" count="18378" uniqueCount="13645">
  <si>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</si>
  <si>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</si>
  <si>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</si>
  <si>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</si>
  <si>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</si>
  <si>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</si>
  <si>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</si>
  <si>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</si>
  <si>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</si>
  <si>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</si>
  <si>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</si>
  <si>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</si>
  <si>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</si>
  <si>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</si>
  <si>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</si>
  <si>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</si>
  <si>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</si>
  <si>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</si>
  <si>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</si>
  <si>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</si>
  <si>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</si>
  <si>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</si>
  <si>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</si>
  <si>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</si>
  <si>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</si>
  <si>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</si>
  <si>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</si>
  <si>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</si>
  <si>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</si>
  <si>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</si>
  <si>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</si>
  <si>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</si>
  <si>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</si>
  <si>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</si>
  <si>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</si>
  <si>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</si>
  <si>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</si>
  <si>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</si>
  <si>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</si>
  <si>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</si>
  <si>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</si>
  <si>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</si>
  <si>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</si>
  <si>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</si>
  <si>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</si>
  <si>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</si>
  <si>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</si>
  <si>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</si>
  <si>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</si>
  <si>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</si>
  <si>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</si>
  <si>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</si>
  <si>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</si>
  <si>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</si>
  <si>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</si>
  <si>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</si>
  <si>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</si>
  <si>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</si>
  <si>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</si>
  <si>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</si>
  <si>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</si>
  <si>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</si>
  <si>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</si>
  <si>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</si>
  <si>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</si>
  <si>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</si>
  <si>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</si>
  <si>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</si>
  <si>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</si>
  <si>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</si>
  <si>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</si>
  <si>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</si>
  <si>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</si>
  <si>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</si>
  <si>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</si>
  <si>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</si>
  <si>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</si>
  <si>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</si>
  <si>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</si>
  <si>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</si>
  <si>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</si>
  <si>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</si>
  <si>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</si>
  <si>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</si>
  <si>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</si>
  <si>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</si>
  <si>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</si>
  <si>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</si>
  <si>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</si>
  <si>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</si>
  <si>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</si>
  <si>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</si>
  <si>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</si>
  <si>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</si>
  <si>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</si>
  <si>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</si>
  <si>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</si>
  <si>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</si>
  <si>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</si>
  <si>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</si>
  <si>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</si>
  <si>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</si>
  <si>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</si>
  <si>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</si>
  <si>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</si>
  <si>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</si>
  <si>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</si>
  <si>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</si>
  <si>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</si>
  <si>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</si>
  <si>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</si>
  <si>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</si>
  <si>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</si>
  <si>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</si>
  <si>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</si>
  <si>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</si>
  <si>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</si>
  <si>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</si>
  <si>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</si>
  <si>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</si>
  <si>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</si>
  <si>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</si>
  <si>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</si>
  <si>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</si>
  <si>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</si>
  <si>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</si>
  <si>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</si>
  <si>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</si>
  <si>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</si>
  <si>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</si>
  <si>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</si>
  <si>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</si>
  <si>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</si>
  <si>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</si>
  <si>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</si>
  <si>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</si>
  <si>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</si>
  <si>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</si>
  <si>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</si>
  <si>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</si>
  <si>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</si>
  <si>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</si>
  <si>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</si>
  <si>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</si>
  <si>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</si>
  <si>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</si>
  <si>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</si>
  <si>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</si>
  <si>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</si>
  <si>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</si>
  <si>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</si>
  <si>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</si>
  <si>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</si>
  <si>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</si>
  <si>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</si>
  <si>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</si>
  <si>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</si>
  <si>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</si>
  <si>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</si>
  <si>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</si>
  <si>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</si>
  <si>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</si>
  <si>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</si>
  <si>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</si>
  <si>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</si>
  <si>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</si>
  <si>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</si>
  <si>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</si>
  <si>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</si>
  <si>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</si>
  <si>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</si>
  <si>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</si>
  <si>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</si>
  <si>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</si>
  <si>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</si>
  <si>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</si>
  <si>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</si>
  <si>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</si>
  <si>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</si>
  <si>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</si>
  <si>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</si>
  <si>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</si>
  <si>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</si>
  <si>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</si>
  <si>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</si>
  <si>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</si>
  <si>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</si>
  <si>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</si>
  <si>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</si>
  <si>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</si>
  <si>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</si>
  <si>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</si>
  <si>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</si>
  <si>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</si>
  <si>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</si>
  <si>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</si>
  <si>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</si>
  <si>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</si>
  <si>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</si>
  <si>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</si>
  <si>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</si>
  <si>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</si>
  <si>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</si>
  <si>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</si>
  <si>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</si>
  <si>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</si>
  <si>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</si>
  <si>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</si>
  <si>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</si>
  <si>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</si>
  <si>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</si>
  <si>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</si>
  <si>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</si>
  <si>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</si>
  <si>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</si>
  <si>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</si>
  <si>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</si>
  <si>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</si>
  <si>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</si>
  <si>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</si>
  <si>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</si>
  <si>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</si>
  <si>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</si>
  <si>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</si>
  <si>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</si>
  <si>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</si>
  <si>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</si>
  <si>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</si>
  <si>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</si>
  <si>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</si>
  <si>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</si>
  <si>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</si>
  <si>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</si>
  <si>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</si>
  <si>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</si>
  <si>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</si>
  <si>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</si>
  <si>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</si>
  <si>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</si>
  <si>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</si>
  <si>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</si>
  <si>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</si>
  <si>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</si>
  <si>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</si>
  <si>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</si>
  <si>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</si>
  <si>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</si>
  <si>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</si>
  <si>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</si>
  <si>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</si>
  <si>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</si>
  <si>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</si>
  <si>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</si>
  <si>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</si>
  <si>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</si>
  <si>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</si>
  <si>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</si>
  <si>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</si>
  <si>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</si>
  <si>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</si>
  <si>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</si>
  <si>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</si>
  <si>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</si>
  <si>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</si>
  <si>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</si>
  <si>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</si>
  <si>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</si>
  <si>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</si>
  <si>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</si>
  <si>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</si>
  <si>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</si>
  <si>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</si>
  <si>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</si>
  <si>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</si>
  <si>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</si>
  <si>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</si>
  <si>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</si>
  <si>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</si>
  <si>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</si>
  <si>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</si>
  <si>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</si>
  <si>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</si>
  <si>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</si>
  <si>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</si>
  <si>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</si>
  <si>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</si>
  <si>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</si>
  <si>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</si>
  <si>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</si>
  <si>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</si>
  <si>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</si>
  <si>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</si>
  <si>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</si>
  <si>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</si>
  <si>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</si>
  <si>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</si>
  <si>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</si>
  <si>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</si>
  <si>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</si>
  <si>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</si>
  <si>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</si>
  <si>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</si>
  <si>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</si>
  <si>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</si>
  <si>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</si>
  <si>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</si>
  <si>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</si>
  <si>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</si>
  <si>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</si>
  <si>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</si>
  <si>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</si>
  <si>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</si>
  <si>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</si>
  <si>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</si>
  <si>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</si>
  <si>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</si>
  <si>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</si>
  <si>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</si>
  <si>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</si>
  <si>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</si>
  <si>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</si>
  <si>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</si>
  <si>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</si>
  <si>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</si>
  <si>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</si>
  <si>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</si>
  <si>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</si>
  <si>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</si>
  <si>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</si>
  <si>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</si>
  <si>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</si>
  <si>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</si>
  <si>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</si>
  <si>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</si>
  <si>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</si>
  <si>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</si>
  <si>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</si>
  <si>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</si>
  <si>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</si>
  <si>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</si>
  <si>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</si>
  <si>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</si>
  <si>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</si>
  <si>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</si>
  <si>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</si>
  <si>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</si>
  <si>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</si>
  <si>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</si>
  <si>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</si>
  <si>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</si>
  <si>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</si>
  <si>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</si>
  <si>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</si>
  <si>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</si>
  <si>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</si>
  <si>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</si>
  <si>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</si>
  <si>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</si>
  <si>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</si>
  <si>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</si>
  <si>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</si>
  <si>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</si>
  <si>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</si>
  <si>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</si>
  <si>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</si>
  <si>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</si>
  <si>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</si>
  <si>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</si>
  <si>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</si>
  <si>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</si>
  <si>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</si>
  <si>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</si>
  <si>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</si>
  <si>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</si>
  <si>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</si>
  <si>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</si>
  <si>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</si>
  <si>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</si>
  <si>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</si>
  <si>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</si>
  <si>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</si>
  <si>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</si>
  <si>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</si>
  <si>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</si>
  <si>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</si>
  <si>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</si>
  <si>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</si>
  <si>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</si>
  <si>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</si>
  <si>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</si>
  <si>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</si>
  <si>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</si>
  <si>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</si>
  <si>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</si>
  <si>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</si>
  <si>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</si>
  <si>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</si>
  <si>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</si>
  <si>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</si>
  <si>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</si>
  <si>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</si>
  <si>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</si>
  <si>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</si>
  <si>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</si>
  <si>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</si>
  <si>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</si>
  <si>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</si>
  <si>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</si>
  <si>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</si>
  <si>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</si>
  <si>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</si>
  <si>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</si>
  <si>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</si>
  <si>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</si>
  <si>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</si>
  <si>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</si>
  <si>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</si>
  <si>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</si>
  <si>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</si>
  <si>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</si>
  <si>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</si>
  <si>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</si>
  <si>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</si>
  <si>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</si>
  <si>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</si>
  <si>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</si>
  <si>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</si>
  <si>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</si>
  <si>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</si>
  <si>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</si>
  <si>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</si>
  <si>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</si>
  <si>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</si>
  <si>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</si>
  <si>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</si>
  <si>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</si>
  <si>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</si>
  <si>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</si>
  <si>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</si>
  <si>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</si>
  <si>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</si>
  <si>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</si>
  <si>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</si>
  <si>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</si>
  <si>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</si>
  <si>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</si>
  <si>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</si>
  <si>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</si>
  <si>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</si>
  <si>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</si>
  <si>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</si>
  <si>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</si>
  <si>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</si>
  <si>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</si>
  <si>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</si>
  <si>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</si>
  <si>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</si>
  <si>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</si>
  <si>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</si>
  <si>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</si>
  <si>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</si>
  <si>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</si>
  <si>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</si>
  <si>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</si>
  <si>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</si>
  <si>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</si>
  <si>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</si>
  <si>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</si>
  <si>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</si>
  <si>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</si>
  <si>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</si>
  <si>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</si>
  <si>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</si>
  <si>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</si>
  <si>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</si>
  <si>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</si>
  <si>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</si>
  <si>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</si>
  <si>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</si>
  <si>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</si>
  <si>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</si>
  <si>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</si>
  <si>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</si>
  <si>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</si>
  <si>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</si>
  <si>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</si>
  <si>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</si>
  <si>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</si>
  <si>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</si>
  <si>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</si>
  <si>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</si>
  <si>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</si>
  <si>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</si>
  <si>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</si>
  <si>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</si>
  <si>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</si>
  <si>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</si>
  <si>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</si>
  <si>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</si>
  <si>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</si>
  <si>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</si>
  <si>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</si>
  <si>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</si>
  <si>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</si>
  <si>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</si>
  <si>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</si>
  <si>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</si>
  <si>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</si>
  <si>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</si>
  <si>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</si>
  <si>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</si>
  <si>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</si>
  <si>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</si>
  <si>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</si>
  <si>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</si>
  <si>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</si>
  <si>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</si>
  <si>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</si>
  <si>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</si>
  <si>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</si>
  <si>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</si>
  <si>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</si>
  <si>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</si>
  <si>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</si>
  <si>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</si>
  <si>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</si>
  <si>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</si>
  <si>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</si>
  <si>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</si>
  <si>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</si>
  <si>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</si>
  <si>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</si>
  <si>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</si>
  <si>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</si>
  <si>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</si>
  <si>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</si>
  <si>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</si>
  <si>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</si>
  <si>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</si>
  <si>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</si>
  <si>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</si>
  <si>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</si>
  <si>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</si>
  <si>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</si>
  <si>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</si>
  <si>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</si>
  <si>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</si>
  <si>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</si>
  <si>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</si>
  <si>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</si>
  <si>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</si>
  <si>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</si>
  <si>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</si>
  <si>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</si>
  <si>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</si>
  <si>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</si>
  <si>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</si>
  <si>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</si>
  <si>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</si>
  <si>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</si>
  <si>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</si>
  <si>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</si>
  <si>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</si>
  <si>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</si>
  <si>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</si>
  <si>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</si>
  <si>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</si>
  <si>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</si>
  <si>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</si>
  <si>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</si>
  <si>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</si>
  <si>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</si>
  <si>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</si>
  <si>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</si>
  <si>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</si>
  <si>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</si>
  <si>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</si>
  <si>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</si>
  <si>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</si>
  <si>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</si>
  <si>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</si>
  <si>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</si>
  <si>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</si>
  <si>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</si>
  <si>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</si>
  <si>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</si>
  <si>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</si>
  <si>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</si>
  <si>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</si>
  <si>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</si>
  <si>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</si>
  <si>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</si>
  <si>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</si>
  <si>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</si>
  <si>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</si>
  <si>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</si>
  <si>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</si>
  <si>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</si>
  <si>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</si>
  <si>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</si>
  <si>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</si>
  <si>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</si>
  <si>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</si>
  <si>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</si>
  <si>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</si>
  <si>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</si>
  <si>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</si>
  <si>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</si>
  <si>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</si>
  <si>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</si>
  <si>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</si>
  <si>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</si>
  <si>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</si>
  <si>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</si>
  <si>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</si>
  <si>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</si>
  <si>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</si>
  <si>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</si>
  <si>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</si>
  <si>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</si>
  <si>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</si>
  <si>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</si>
  <si>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</si>
  <si>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</si>
  <si>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</si>
  <si>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</si>
  <si>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</si>
  <si>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</si>
  <si>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</si>
  <si>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</si>
  <si>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</si>
  <si>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</si>
  <si>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</si>
  <si>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</si>
  <si>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</si>
  <si>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</si>
  <si>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</si>
  <si>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</si>
  <si>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</si>
  <si>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</si>
  <si>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</si>
  <si>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</si>
  <si>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</si>
  <si>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</si>
  <si>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</si>
  <si>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</si>
  <si>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</si>
  <si>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</si>
  <si>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</si>
  <si>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</si>
  <si>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</si>
  <si>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</si>
  <si>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</si>
  <si>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</si>
  <si>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</si>
  <si>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</si>
  <si>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</si>
  <si>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</si>
  <si>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</si>
  <si>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</si>
  <si>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</si>
  <si>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</si>
  <si>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</si>
  <si>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</si>
  <si>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</si>
  <si>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</si>
  <si>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</si>
  <si>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</si>
  <si>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</si>
  <si>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</si>
  <si>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</si>
  <si>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</si>
  <si>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</si>
  <si>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</si>
  <si>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</si>
  <si>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</si>
  <si>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</si>
  <si>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</si>
  <si>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</si>
  <si>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</si>
  <si>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</si>
  <si>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</si>
  <si>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</si>
  <si>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</si>
  <si>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</si>
  <si>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</si>
  <si>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</si>
  <si>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</si>
  <si>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</si>
  <si>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</si>
  <si>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</si>
  <si>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</si>
  <si>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</si>
  <si>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</si>
  <si>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</si>
  <si>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</si>
  <si>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</si>
  <si>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</si>
  <si>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</si>
  <si>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</si>
  <si>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</si>
  <si>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</si>
  <si>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</si>
  <si>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</si>
  <si>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</si>
  <si>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</si>
  <si>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</si>
  <si>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</si>
  <si>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</si>
  <si>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</si>
  <si>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</si>
  <si>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</si>
  <si>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</si>
  <si>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</si>
  <si>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</si>
  <si>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</si>
  <si>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</si>
  <si>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</si>
  <si>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</si>
  <si>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</si>
  <si>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</si>
  <si>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</si>
  <si>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</si>
  <si>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</si>
  <si>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</si>
  <si>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</si>
  <si>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</si>
  <si>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</si>
  <si>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</si>
  <si>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</si>
  <si>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</si>
  <si>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</si>
  <si>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</si>
  <si>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</si>
  <si>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</si>
  <si>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</si>
  <si>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</si>
  <si>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</si>
  <si>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</si>
  <si>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</si>
  <si>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</si>
  <si>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</si>
  <si>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</si>
  <si>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</si>
  <si>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</si>
  <si>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</si>
  <si>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</si>
  <si>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</si>
  <si>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</si>
  <si>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</si>
  <si>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</si>
  <si>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</si>
  <si>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</si>
  <si>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</si>
  <si>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</si>
  <si>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</si>
  <si>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</si>
  <si>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</si>
  <si>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</si>
  <si>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</si>
  <si>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</si>
  <si>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</si>
  <si>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</si>
  <si>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</si>
  <si>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</si>
  <si>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</si>
  <si>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</si>
  <si>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</si>
  <si>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</si>
  <si>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</si>
  <si>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</si>
  <si>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</si>
  <si>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</si>
  <si>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</si>
  <si>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</si>
  <si>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</si>
  <si>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</si>
  <si>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</si>
  <si>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</si>
  <si>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</si>
  <si>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</si>
  <si>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</si>
  <si>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</si>
  <si>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</si>
  <si>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</si>
  <si>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</si>
  <si>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</si>
  <si>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</si>
  <si>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</si>
  <si>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</si>
  <si>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</si>
  <si>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</si>
  <si>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</si>
  <si>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</si>
  <si>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</si>
  <si>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</si>
  <si>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</si>
  <si>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</si>
  <si>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</si>
  <si>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</si>
  <si>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</si>
  <si>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</si>
  <si>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</si>
  <si>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</si>
  <si>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</si>
  <si>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</si>
  <si>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</si>
  <si>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</si>
  <si>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</si>
  <si>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</si>
  <si>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</si>
  <si>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</si>
  <si>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</si>
  <si>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</si>
  <si>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</si>
  <si>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</si>
  <si>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</si>
  <si>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</si>
  <si>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</si>
  <si>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</si>
  <si>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</si>
  <si>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</si>
  <si>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</si>
  <si>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</si>
  <si>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</si>
  <si>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</si>
  <si>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</si>
  <si>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</si>
  <si>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</si>
  <si>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</si>
  <si>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</si>
  <si>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</si>
  <si>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</si>
  <si>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</si>
  <si>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</si>
  <si>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</si>
  <si>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</si>
  <si>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</si>
  <si>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</si>
  <si>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</si>
  <si>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</si>
  <si>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</si>
  <si>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</si>
  <si>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</si>
  <si>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</si>
  <si>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</si>
  <si>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</si>
  <si>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</si>
  <si>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</si>
  <si>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</si>
  <si>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</si>
  <si>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</si>
  <si>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</si>
  <si>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</si>
  <si>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</si>
  <si>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</si>
  <si>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</si>
  <si>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</si>
  <si>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</si>
  <si>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</si>
  <si>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</si>
  <si>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</si>
  <si>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</si>
  <si>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</si>
  <si>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</si>
  <si>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</si>
  <si>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</si>
  <si>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</si>
  <si>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</si>
  <si>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</si>
  <si>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</si>
  <si>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</si>
  <si>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</si>
  <si>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</si>
  <si>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</si>
  <si>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</si>
  <si>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</si>
  <si>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</si>
  <si>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</si>
  <si>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</si>
  <si>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</si>
  <si>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</si>
  <si>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</si>
  <si>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</si>
  <si>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</si>
  <si>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</si>
  <si>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</si>
  <si>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</si>
  <si>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</si>
  <si>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</si>
  <si>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</si>
  <si>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</si>
  <si>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</si>
  <si>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</si>
  <si>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</si>
  <si>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</si>
  <si>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</si>
  <si>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</si>
  <si>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</si>
  <si>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</si>
  <si>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</si>
  <si>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</si>
  <si>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</si>
  <si>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</si>
  <si>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</si>
  <si>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</si>
  <si>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</si>
  <si>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</si>
  <si>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</si>
  <si>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</si>
  <si>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</si>
  <si>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</si>
  <si>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</si>
  <si>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</si>
  <si>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</si>
  <si>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</si>
  <si>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</si>
  <si>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</si>
  <si>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</si>
  <si>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</si>
  <si>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</si>
  <si>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</si>
  <si>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</si>
  <si>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</si>
  <si>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</si>
  <si>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</si>
  <si>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</si>
  <si>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</si>
  <si>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</si>
  <si>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</si>
  <si>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</si>
  <si>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</si>
  <si>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</si>
  <si>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</si>
  <si>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</si>
  <si>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</si>
  <si>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</si>
  <si>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</si>
  <si>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</si>
  <si>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</si>
  <si>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</si>
  <si>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</si>
  <si>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</si>
  <si>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</si>
  <si>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</si>
  <si>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</si>
  <si>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</si>
  <si>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</si>
  <si>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</si>
  <si>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</si>
  <si>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</si>
  <si>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</si>
  <si>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</si>
  <si>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</si>
  <si>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</si>
  <si>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</si>
  <si>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</si>
  <si>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</si>
  <si>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</si>
  <si>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</si>
  <si>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</si>
  <si>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</si>
  <si>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</si>
  <si>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</si>
  <si>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</si>
  <si>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</si>
  <si>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</si>
  <si>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</si>
  <si>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</si>
  <si>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</si>
  <si>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</si>
  <si>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</si>
  <si>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</si>
  <si>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</si>
  <si>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</si>
  <si>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</si>
  <si>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</si>
  <si>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</si>
  <si>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</si>
  <si>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</si>
  <si>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</si>
  <si>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</si>
  <si>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</si>
  <si>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</si>
  <si>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</si>
  <si>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</si>
  <si>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</si>
  <si>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</si>
  <si>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</si>
  <si>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</si>
  <si>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</si>
  <si>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</si>
  <si>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</si>
  <si>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</si>
  <si>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</si>
  <si>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</si>
  <si>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</si>
  <si>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</si>
  <si>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</si>
  <si>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</si>
  <si>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</si>
  <si>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</si>
  <si>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</si>
  <si>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</si>
  <si>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</si>
  <si>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</si>
  <si>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</si>
  <si>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</si>
  <si>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</si>
  <si>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</si>
  <si>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</si>
  <si>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</si>
  <si>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</si>
  <si>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</si>
  <si>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</si>
  <si>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</si>
  <si>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</si>
  <si>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</si>
  <si>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</si>
  <si>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</si>
  <si>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</si>
  <si>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</si>
  <si>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</si>
  <si>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</si>
  <si>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</si>
  <si>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</si>
  <si>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</si>
  <si>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</si>
  <si>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</si>
  <si>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</si>
  <si>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</si>
  <si>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</si>
  <si>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</si>
  <si>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</si>
  <si>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</si>
  <si>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</si>
  <si>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</si>
  <si>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</si>
  <si>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</si>
  <si>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</si>
  <si>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</si>
  <si>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</si>
  <si>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</si>
  <si>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</si>
  <si>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</si>
  <si>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</si>
  <si>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</si>
  <si>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</si>
  <si>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</si>
  <si>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</si>
  <si>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</si>
  <si>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</si>
  <si>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</si>
  <si>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</si>
  <si>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</si>
  <si>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</si>
  <si>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</si>
  <si>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</si>
  <si>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</si>
  <si>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</si>
  <si>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</si>
  <si>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</si>
  <si>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</si>
  <si>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</si>
  <si>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</si>
  <si>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</si>
  <si>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</si>
  <si>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</si>
  <si>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</si>
  <si>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</si>
  <si>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</si>
  <si>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</si>
  <si>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</si>
  <si>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</si>
  <si>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</si>
  <si>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</si>
  <si>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</si>
  <si>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</si>
  <si>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</si>
  <si>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</si>
  <si>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</si>
  <si>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</si>
  <si>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</si>
  <si>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</si>
  <si>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</si>
  <si>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</si>
  <si>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</si>
  <si>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</si>
  <si>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</si>
  <si>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</si>
  <si>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</si>
  <si>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</si>
  <si>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</si>
  <si>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</si>
  <si>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</si>
  <si>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</si>
  <si>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</si>
  <si>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</si>
  <si>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</si>
  <si>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</si>
  <si>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</si>
  <si>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</si>
  <si>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</si>
  <si>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</si>
  <si>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</si>
  <si>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</si>
  <si>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</si>
  <si>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</si>
  <si>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</si>
  <si>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</si>
  <si>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</si>
  <si>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</si>
  <si>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</si>
  <si>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</si>
  <si>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</si>
  <si>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</si>
  <si>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</si>
  <si>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</si>
  <si>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</si>
  <si>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</si>
  <si>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</si>
  <si>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</si>
  <si>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</si>
  <si>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</si>
  <si>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</si>
  <si>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</si>
  <si>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</si>
  <si>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</si>
  <si>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</si>
  <si>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</si>
  <si>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</si>
  <si>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</si>
  <si>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</si>
  <si>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</si>
  <si>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</si>
  <si>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</si>
  <si>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</si>
  <si>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</si>
  <si>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</si>
  <si>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</si>
  <si>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</si>
  <si>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</si>
  <si>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</si>
  <si>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</si>
  <si>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</si>
  <si>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</si>
  <si>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</si>
  <si>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</si>
  <si>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</si>
  <si>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</si>
  <si>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</si>
  <si>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</si>
  <si>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</si>
  <si>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</si>
  <si>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</si>
  <si>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</si>
  <si>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</si>
  <si>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</si>
  <si>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</si>
  <si>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</si>
  <si>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</si>
  <si>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</si>
  <si>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</si>
  <si>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</si>
  <si>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</si>
  <si>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</si>
  <si>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</si>
  <si>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</si>
  <si>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</si>
  <si>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</si>
  <si>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</si>
  <si>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</si>
  <si>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</si>
  <si>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</si>
  <si>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</si>
  <si>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</si>
  <si>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</si>
  <si>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</si>
  <si>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</si>
  <si>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</si>
  <si>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</si>
  <si>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</si>
  <si>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</si>
  <si>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</si>
  <si>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</si>
  <si>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</si>
  <si>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</si>
  <si>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</si>
  <si>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</si>
  <si>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</si>
  <si>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</si>
  <si>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</si>
  <si>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</si>
  <si>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</si>
  <si>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</si>
  <si>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</si>
  <si>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</si>
  <si>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</si>
  <si>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</si>
  <si>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</si>
  <si>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</si>
  <si>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</si>
  <si>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</si>
  <si>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</si>
  <si>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</si>
  <si>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</si>
  <si>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</si>
  <si>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</si>
  <si>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</si>
  <si>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</si>
  <si>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</si>
  <si>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</si>
  <si>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</si>
  <si>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</si>
  <si>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</si>
  <si>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</si>
  <si>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</si>
  <si>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</si>
  <si>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</si>
  <si>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</si>
  <si>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</si>
  <si>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</si>
  <si>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</si>
  <si>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</si>
  <si>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</si>
  <si>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</si>
  <si>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</si>
  <si>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</si>
  <si>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</si>
  <si>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</si>
  <si>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</si>
  <si>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</si>
  <si>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</si>
  <si>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</si>
  <si>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</si>
  <si>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</si>
  <si>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</si>
  <si>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</si>
  <si>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</si>
  <si>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</si>
  <si>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</si>
  <si>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</si>
  <si>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</si>
  <si>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</si>
  <si>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</si>
  <si>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</si>
  <si>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</si>
  <si>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</si>
  <si>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</si>
  <si>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</si>
  <si>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</si>
  <si>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</si>
  <si>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</si>
  <si>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</si>
  <si>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</si>
  <si>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</si>
  <si>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</si>
  <si>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</si>
  <si>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</si>
  <si>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</si>
  <si>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</si>
  <si>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</si>
  <si>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</si>
  <si>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</si>
  <si>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</si>
  <si>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</si>
  <si>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</si>
  <si>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</si>
  <si>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</si>
  <si>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</si>
  <si>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</si>
  <si>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</si>
  <si>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</si>
  <si>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</si>
  <si>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</si>
  <si>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</si>
  <si>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</si>
  <si>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</si>
  <si>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</si>
  <si>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</si>
  <si>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</si>
  <si>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</si>
  <si>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</si>
  <si>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</si>
  <si>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</si>
  <si>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</si>
  <si>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</si>
  <si>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</si>
  <si>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</si>
  <si>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</si>
  <si>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</si>
  <si>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</si>
  <si>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</si>
  <si>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</si>
  <si>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</si>
  <si>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</si>
  <si>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</si>
  <si>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</si>
  <si>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</si>
  <si>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</si>
  <si>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</si>
  <si>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</si>
  <si>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</si>
  <si>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</si>
  <si>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</si>
  <si>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</si>
  <si>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</si>
  <si>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</si>
  <si>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</si>
  <si>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</si>
  <si>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</si>
  <si>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</si>
  <si>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</si>
  <si>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</si>
  <si>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</si>
  <si>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</si>
  <si>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</si>
  <si>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</si>
  <si>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</si>
  <si>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</si>
  <si>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</si>
  <si>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</si>
  <si>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</si>
  <si>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</si>
  <si>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</si>
  <si>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</si>
  <si>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</si>
  <si>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</si>
  <si>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</si>
  <si>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</si>
  <si>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</si>
  <si>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</si>
  <si>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</si>
  <si>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</si>
  <si>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</si>
  <si>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</si>
  <si>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</si>
  <si>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</si>
  <si>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</si>
  <si>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</si>
  <si>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</si>
  <si>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</si>
  <si>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</si>
  <si>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</si>
  <si>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</si>
  <si>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</si>
  <si>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</si>
  <si>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</si>
  <si>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</si>
  <si>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</si>
  <si>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</si>
  <si>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</si>
  <si>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</si>
  <si>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</si>
  <si>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</si>
  <si>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</si>
  <si>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</si>
  <si>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</si>
  <si>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</si>
  <si>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</si>
  <si>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</si>
  <si>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</si>
  <si>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</si>
  <si>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</si>
  <si>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</si>
  <si>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</si>
  <si>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</si>
  <si>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</si>
  <si>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</si>
  <si>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</si>
  <si>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</si>
  <si>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</si>
  <si>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</si>
  <si>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</si>
  <si>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</si>
  <si>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</si>
  <si>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</si>
  <si>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</si>
  <si>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</si>
  <si>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</si>
  <si>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</si>
  <si>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</si>
  <si>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</si>
  <si>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</si>
  <si>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</si>
  <si>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</si>
  <si>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</si>
  <si>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</si>
  <si>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</si>
  <si>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</si>
  <si>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</si>
  <si>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</si>
  <si>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</si>
  <si>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</si>
  <si>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</si>
  <si>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</si>
  <si>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</si>
  <si>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</si>
  <si>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</si>
  <si>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</si>
  <si>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</si>
  <si>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</si>
  <si>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</si>
  <si>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</si>
  <si>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</si>
  <si>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</si>
  <si>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</si>
  <si>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</si>
  <si>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</si>
  <si>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</si>
  <si>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</si>
  <si>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</si>
  <si>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</si>
  <si>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</si>
  <si>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</si>
  <si>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</si>
  <si>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</si>
  <si>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</si>
  <si>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</si>
  <si>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</si>
  <si>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</si>
  <si>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</si>
  <si>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</si>
  <si>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</si>
  <si>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</si>
  <si>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</si>
  <si>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</si>
  <si>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</si>
  <si>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</si>
  <si>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</si>
  <si>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</si>
  <si>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</si>
  <si>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</si>
  <si>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</si>
  <si>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</si>
  <si>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</si>
  <si>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</si>
  <si>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</si>
  <si>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</si>
  <si>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</si>
  <si>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</si>
  <si>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</si>
  <si>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</si>
  <si>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</si>
  <si>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</si>
  <si>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</si>
  <si>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</si>
  <si>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</si>
  <si>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</si>
  <si>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</si>
  <si>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</si>
  <si>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</si>
  <si>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</si>
  <si>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</si>
  <si>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</si>
  <si>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</si>
  <si>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</si>
  <si>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</si>
  <si>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</si>
  <si>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</si>
  <si>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</si>
  <si>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</si>
  <si>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</si>
  <si>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</si>
  <si>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</si>
  <si>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</si>
  <si>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</si>
  <si>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</si>
  <si>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</si>
  <si>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</si>
  <si>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</si>
  <si>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</si>
  <si>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</si>
  <si>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</si>
  <si>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</si>
  <si>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</si>
  <si>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</si>
  <si>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</si>
  <si>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</si>
  <si>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</si>
  <si>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</si>
  <si>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</si>
  <si>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</si>
  <si>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</si>
  <si>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</si>
  <si>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</si>
  <si>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</si>
  <si>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</si>
  <si>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</si>
  <si>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</si>
  <si>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</si>
  <si>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</si>
  <si>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</si>
  <si>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</si>
  <si>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</si>
  <si>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</si>
  <si>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</si>
  <si>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</si>
  <si>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</si>
  <si>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</si>
  <si>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</si>
  <si>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</si>
  <si>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</si>
  <si>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</si>
  <si>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</si>
  <si>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</si>
  <si>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</si>
  <si>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</si>
  <si>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</si>
  <si>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</si>
  <si>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</si>
  <si>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</si>
  <si>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</si>
  <si>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</si>
  <si>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</si>
  <si>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</si>
  <si>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</si>
  <si>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</si>
  <si>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</si>
  <si>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</si>
  <si>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</si>
  <si>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</si>
  <si>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</si>
  <si>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</si>
  <si>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</si>
  <si>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</si>
  <si>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</si>
  <si>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</si>
  <si>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</si>
  <si>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</si>
  <si>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</si>
  <si>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</si>
  <si>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</si>
  <si>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</si>
  <si>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</si>
  <si>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</si>
  <si>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</si>
  <si>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</si>
  <si>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</si>
  <si>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</si>
  <si>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</si>
  <si>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</si>
  <si>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</si>
  <si>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</si>
  <si>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</si>
  <si>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</si>
  <si>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</si>
  <si>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</si>
  <si>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</si>
  <si>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</si>
  <si>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</si>
  <si>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</si>
  <si>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</si>
  <si>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</si>
  <si>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</si>
  <si>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</si>
  <si>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</si>
  <si>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</si>
  <si>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</si>
  <si>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</si>
  <si>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</si>
  <si>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</si>
  <si>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</si>
  <si>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</si>
  <si>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</si>
  <si>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</si>
  <si>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</si>
  <si>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</si>
  <si>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</si>
  <si>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</si>
  <si>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</si>
  <si>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</si>
  <si>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</si>
  <si>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</si>
  <si>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</si>
  <si>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</si>
  <si>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</si>
  <si>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</si>
  <si>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</si>
  <si>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</si>
  <si>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</si>
  <si>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</si>
  <si>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</si>
  <si>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</si>
  <si>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</si>
  <si>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</si>
  <si>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</si>
  <si>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</si>
  <si>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</si>
  <si>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</si>
  <si>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</si>
  <si>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</si>
  <si>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</si>
  <si>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</si>
  <si>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</si>
  <si>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</si>
  <si>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</si>
  <si>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</si>
  <si>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</si>
  <si>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</si>
  <si>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</si>
  <si>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</si>
  <si>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</si>
  <si>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</si>
  <si>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</si>
  <si>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</si>
  <si>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</si>
  <si>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</si>
  <si>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</si>
  <si>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</si>
  <si>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</si>
  <si>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</si>
  <si>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</si>
  <si>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</si>
  <si>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</si>
  <si>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</si>
  <si>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</si>
  <si>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</si>
  <si>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</si>
  <si>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</si>
  <si>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</si>
  <si>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</si>
  <si>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</si>
  <si>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</si>
  <si>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</si>
  <si>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</si>
  <si>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</si>
  <si>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</si>
  <si>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</si>
  <si>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</si>
  <si>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</si>
  <si>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</si>
  <si>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</si>
  <si>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</si>
  <si>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</si>
  <si>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</si>
  <si>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</si>
  <si>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</si>
  <si>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</si>
  <si>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</si>
  <si>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</si>
  <si>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</si>
  <si>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</si>
  <si>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</si>
  <si>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</si>
  <si>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</si>
  <si>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</si>
  <si>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</si>
  <si>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</si>
  <si>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</si>
  <si>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</si>
  <si>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</si>
  <si>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</si>
  <si>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</si>
  <si>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</si>
  <si>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</si>
  <si>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</si>
  <si>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</si>
  <si>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</si>
  <si>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</si>
  <si>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</si>
  <si>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</si>
  <si>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</si>
  <si>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</si>
  <si>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</si>
  <si>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</si>
  <si>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</si>
  <si>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</si>
  <si>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</si>
  <si>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</si>
  <si>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</si>
  <si>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</si>
  <si>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</si>
  <si>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</si>
  <si>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</si>
  <si>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</si>
  <si>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</si>
  <si>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</si>
  <si>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</si>
  <si>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</si>
  <si>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</si>
  <si>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</si>
  <si>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</si>
  <si>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</si>
  <si>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</si>
  <si>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</si>
  <si>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</si>
  <si>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</si>
  <si>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</si>
  <si>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</si>
  <si>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</si>
  <si>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</si>
  <si>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</si>
  <si>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</si>
  <si>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</si>
  <si>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</si>
  <si>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</si>
  <si>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</si>
  <si>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</si>
  <si>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</si>
  <si>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</si>
  <si>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</si>
  <si>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</si>
  <si>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</si>
  <si>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</si>
  <si>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</si>
  <si>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</si>
  <si>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</si>
  <si>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</si>
  <si>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</si>
  <si>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</si>
  <si>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</si>
  <si>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</si>
  <si>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</si>
  <si>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</si>
  <si>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</si>
  <si>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</si>
  <si>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</si>
  <si>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</si>
  <si>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</si>
  <si>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</si>
  <si>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</si>
  <si>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</si>
  <si>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</si>
  <si>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</si>
  <si>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</si>
  <si>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</si>
  <si>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</si>
  <si>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</si>
  <si>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</si>
  <si>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</si>
  <si>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</si>
  <si>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</si>
  <si>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</si>
  <si>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</si>
  <si>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</si>
  <si>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</si>
  <si>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</si>
  <si>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</si>
  <si>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</si>
  <si>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</si>
  <si>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</si>
  <si>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</si>
  <si>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</si>
  <si>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</si>
  <si>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</si>
  <si>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</si>
  <si>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</si>
  <si>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</si>
  <si>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</si>
  <si>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</si>
  <si>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</si>
  <si>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</si>
  <si>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</si>
  <si>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</si>
  <si>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</si>
  <si>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</si>
  <si>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</si>
  <si>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</si>
  <si>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</si>
  <si>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</si>
  <si>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</si>
  <si>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</si>
  <si>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</si>
  <si>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</si>
  <si>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</si>
  <si>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</si>
  <si>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</si>
  <si>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</si>
  <si>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</si>
  <si>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</si>
  <si>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</si>
  <si>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</si>
  <si>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</si>
  <si>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</si>
  <si>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</si>
  <si>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</si>
  <si>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</si>
  <si>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</si>
  <si>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</si>
  <si>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</si>
  <si>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</si>
  <si>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</si>
  <si>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</si>
  <si>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</si>
  <si>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</si>
  <si>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</si>
  <si>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</si>
  <si>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</si>
  <si>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</si>
  <si>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</si>
  <si>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</si>
  <si>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</si>
  <si>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</si>
  <si>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</si>
  <si>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</si>
  <si>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</si>
  <si>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</si>
  <si>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</si>
  <si>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</si>
  <si>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</si>
  <si>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</si>
  <si>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</si>
  <si>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</si>
  <si>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</si>
  <si>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</si>
  <si>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</si>
  <si>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</si>
  <si>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</si>
  <si>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</si>
  <si>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</si>
  <si>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</si>
  <si>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</si>
  <si>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</si>
  <si>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</si>
  <si>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</si>
  <si>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</si>
  <si>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</si>
  <si>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</si>
  <si>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</si>
  <si>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</si>
  <si>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</si>
  <si>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</si>
  <si>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</si>
  <si>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</si>
  <si>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</si>
  <si>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</si>
  <si>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</si>
  <si>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</si>
  <si>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</si>
  <si>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</si>
  <si>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</si>
  <si>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</si>
  <si>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</si>
  <si>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</si>
  <si>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</si>
  <si>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</si>
  <si>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</si>
  <si>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</si>
  <si>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</si>
  <si>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</si>
  <si>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</si>
  <si>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</si>
  <si>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</si>
  <si>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</si>
  <si>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</si>
  <si>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</si>
  <si>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</si>
  <si>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</si>
  <si>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</si>
  <si>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</si>
  <si>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</si>
  <si>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</si>
  <si>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</si>
  <si>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</si>
  <si>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</si>
  <si>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</si>
  <si>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</si>
  <si>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</si>
  <si>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</si>
  <si>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</si>
  <si>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</si>
  <si>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</si>
  <si>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</si>
  <si>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</si>
  <si>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</si>
  <si>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</si>
  <si>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</si>
  <si>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</si>
  <si>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</si>
  <si>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</si>
  <si>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</si>
  <si>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</si>
  <si>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</si>
  <si>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</si>
  <si>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</si>
  <si>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</si>
  <si>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</si>
  <si>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</si>
  <si>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</si>
  <si>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</si>
  <si>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</si>
  <si>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</si>
  <si>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</si>
  <si>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</si>
  <si>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</si>
  <si>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</si>
  <si>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</si>
  <si>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</si>
  <si>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</si>
  <si>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</si>
  <si>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</si>
  <si>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</si>
  <si>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</si>
  <si>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</si>
  <si>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</si>
  <si>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</si>
  <si>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</si>
  <si>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</si>
  <si>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</si>
  <si>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</si>
  <si>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</si>
  <si>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</si>
  <si>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</si>
  <si>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</si>
  <si>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</si>
  <si>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</si>
  <si>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</si>
  <si>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</si>
  <si>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</si>
  <si>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</si>
  <si>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</si>
  <si>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</si>
  <si>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</si>
  <si>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</si>
  <si>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</si>
  <si>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</si>
  <si>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</si>
  <si>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</si>
  <si>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</si>
  <si>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</si>
  <si>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</si>
  <si>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</si>
  <si>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</si>
  <si>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</si>
  <si>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</si>
  <si>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</si>
  <si>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</si>
  <si>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</si>
  <si>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</si>
  <si>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</si>
  <si>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</si>
  <si>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</si>
  <si>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</si>
  <si>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</si>
  <si>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</si>
  <si>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</si>
  <si>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</si>
  <si>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</si>
  <si>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</si>
  <si>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</si>
  <si>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</si>
  <si>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</si>
  <si>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</si>
  <si>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</si>
  <si>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</si>
  <si>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</si>
  <si>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</si>
  <si>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</si>
  <si>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</si>
  <si>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</si>
  <si>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</si>
  <si>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</si>
  <si>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</si>
  <si>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</si>
  <si>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</si>
  <si>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</si>
  <si>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</si>
  <si>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</si>
  <si>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</si>
  <si>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</si>
  <si>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</si>
  <si>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</si>
  <si>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</si>
  <si>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</si>
  <si>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</si>
  <si>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</si>
  <si>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</si>
  <si>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</si>
  <si>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</si>
  <si>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</si>
  <si>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</si>
  <si>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</si>
  <si>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</si>
  <si>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</si>
  <si>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</si>
  <si>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</si>
  <si>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</si>
  <si>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</si>
  <si>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</si>
  <si>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</si>
  <si>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</si>
  <si>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</si>
  <si>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</si>
  <si>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</si>
  <si>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</si>
  <si>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</si>
  <si>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</si>
  <si>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</si>
  <si>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</si>
  <si>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</si>
  <si>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</si>
  <si>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</si>
  <si>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</si>
  <si>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</si>
  <si>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</si>
  <si>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</si>
  <si>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</si>
  <si>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</si>
  <si>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</si>
  <si>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</si>
  <si>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</si>
  <si>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</si>
  <si>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</si>
  <si>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</si>
  <si>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</si>
  <si>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</si>
  <si>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</si>
  <si>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</si>
  <si>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</si>
  <si>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</si>
  <si>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</si>
  <si>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</si>
  <si>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</si>
  <si>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</si>
  <si>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</si>
  <si>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</si>
  <si>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</si>
  <si>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</si>
  <si>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</si>
  <si>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</si>
  <si>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</si>
  <si>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</si>
  <si>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</si>
  <si>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</si>
  <si>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</si>
  <si>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</si>
  <si>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</si>
  <si>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</si>
  <si>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</si>
  <si>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</si>
  <si>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</si>
  <si>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</si>
  <si>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</si>
  <si>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</si>
  <si>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</si>
  <si>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</si>
  <si>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</si>
  <si>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</si>
  <si>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</si>
  <si>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</si>
  <si>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</si>
  <si>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</si>
  <si>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</si>
  <si>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</si>
  <si>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</si>
  <si>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</si>
  <si>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</si>
  <si>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</si>
  <si>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</si>
  <si>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</si>
  <si>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</si>
  <si>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</si>
  <si>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</si>
  <si>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</si>
  <si>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</si>
  <si>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</si>
  <si>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</si>
  <si>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</si>
  <si>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</si>
  <si>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</si>
  <si>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</si>
  <si>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</si>
  <si>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</si>
  <si>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</si>
  <si>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</si>
  <si>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</si>
  <si>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</si>
  <si>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</si>
  <si>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</si>
  <si>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</si>
  <si>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</si>
  <si>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</si>
  <si>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</si>
  <si>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</si>
  <si>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</si>
  <si>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</si>
  <si>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</si>
  <si>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</si>
  <si>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</si>
  <si>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</si>
  <si>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</si>
  <si>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</si>
  <si>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</si>
  <si>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</si>
  <si>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</si>
  <si>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</si>
  <si>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</si>
  <si>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</si>
  <si>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</si>
  <si>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</si>
  <si>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</si>
  <si>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</si>
  <si>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</si>
  <si>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</si>
  <si>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</si>
  <si>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</si>
  <si>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</si>
  <si>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</si>
  <si>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</si>
  <si>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</si>
  <si>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</si>
  <si>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</si>
  <si>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</si>
  <si>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</si>
  <si>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</si>
  <si>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</si>
  <si>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</si>
  <si>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</si>
  <si>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</si>
  <si>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</si>
  <si>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</si>
  <si>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</si>
  <si>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</si>
  <si>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</si>
  <si>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</si>
  <si>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</si>
  <si>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</si>
  <si>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</si>
  <si>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</si>
  <si>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</si>
  <si>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</si>
  <si>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</si>
  <si>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</si>
  <si>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</si>
  <si>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</si>
  <si>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</si>
  <si>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</si>
  <si>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</si>
  <si>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</si>
  <si>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</si>
  <si>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</si>
  <si>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</si>
  <si>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</si>
  <si>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</si>
  <si>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</si>
  <si>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</si>
  <si>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</si>
  <si>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</si>
  <si>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</si>
  <si>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</si>
  <si>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</si>
  <si>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</si>
  <si>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</si>
  <si>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</si>
  <si>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</si>
  <si>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</si>
  <si>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</si>
  <si>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</si>
  <si>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</si>
  <si>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</si>
  <si>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</si>
  <si>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</si>
  <si>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</si>
  <si>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</si>
  <si>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</si>
  <si>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</si>
  <si>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</si>
  <si>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</si>
  <si>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</si>
  <si>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</si>
  <si>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</si>
  <si>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</si>
  <si>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</si>
  <si>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</si>
  <si>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</si>
  <si>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</si>
  <si>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</si>
  <si>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</si>
  <si>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</si>
  <si>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</si>
  <si>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</si>
  <si>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</si>
  <si>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</si>
  <si>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</si>
  <si>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</si>
  <si>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</si>
  <si>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</si>
  <si>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</si>
  <si>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</si>
  <si>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</si>
  <si>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</si>
  <si>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</si>
  <si>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</si>
  <si>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</si>
  <si>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</si>
  <si>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</si>
  <si>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</si>
  <si>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</si>
  <si>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</si>
  <si>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</si>
  <si>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</si>
  <si>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</si>
  <si>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</si>
  <si>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</si>
  <si>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</si>
  <si>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</si>
  <si>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</si>
  <si>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</si>
  <si>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</si>
  <si>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</si>
  <si>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</si>
  <si>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</si>
  <si>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</si>
  <si>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</si>
  <si>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</si>
  <si>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</si>
  <si>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</si>
  <si>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</si>
  <si>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</si>
  <si>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</si>
  <si>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</si>
  <si>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</si>
  <si>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</si>
  <si>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</si>
  <si>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</si>
  <si>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</si>
  <si>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</si>
  <si>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</si>
  <si>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</si>
  <si>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</si>
  <si>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</si>
  <si>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</si>
  <si>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</si>
  <si>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</si>
  <si>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</si>
  <si>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</si>
  <si>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</si>
  <si>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</si>
  <si>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</si>
  <si>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</si>
  <si>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</si>
  <si>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</si>
  <si>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</si>
  <si>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</si>
  <si>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</si>
  <si>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</si>
  <si>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</si>
  <si>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</si>
  <si>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</si>
  <si>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</si>
  <si>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</si>
  <si>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</si>
  <si>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</si>
  <si>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</si>
  <si>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</si>
  <si>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</si>
  <si>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</si>
  <si>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</si>
  <si>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</si>
  <si>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</si>
  <si>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</si>
  <si>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</si>
  <si>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</si>
  <si>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</si>
  <si>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</si>
  <si>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</si>
  <si>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</si>
  <si>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</si>
  <si>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</si>
  <si>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</si>
  <si>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</si>
  <si>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</si>
  <si>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</si>
  <si>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</si>
  <si>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</si>
  <si>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</si>
  <si>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</si>
  <si>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</si>
  <si>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</si>
  <si>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</si>
  <si>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</si>
  <si>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</si>
  <si>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</si>
  <si>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</si>
  <si>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</si>
  <si>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</si>
  <si>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</si>
  <si>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</si>
  <si>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</si>
  <si>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</si>
  <si>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</si>
  <si>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</si>
  <si>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</si>
  <si>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</si>
  <si>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</si>
  <si>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</si>
  <si>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</si>
  <si>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</si>
  <si>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</si>
  <si>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</si>
  <si>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</si>
  <si>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</si>
  <si>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</si>
  <si>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</si>
  <si>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</si>
  <si>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</si>
  <si>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</si>
  <si>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</si>
  <si>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</si>
  <si>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</si>
  <si>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</si>
  <si>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</si>
  <si>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</si>
  <si>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</si>
  <si>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</si>
  <si>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</si>
  <si>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</si>
  <si>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</si>
  <si>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</si>
  <si>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</si>
  <si>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</si>
  <si>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</si>
  <si>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</si>
  <si>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</si>
  <si>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</si>
  <si>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</si>
  <si>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</si>
  <si>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</si>
  <si>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</si>
  <si>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</si>
  <si>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</si>
  <si>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</si>
  <si>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</si>
  <si>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</si>
  <si>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</si>
  <si>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</si>
  <si>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</si>
  <si>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</si>
  <si>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</si>
  <si>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</si>
  <si>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</si>
  <si>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</si>
  <si>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</si>
  <si>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</si>
  <si>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</si>
  <si>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</si>
  <si>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</si>
  <si>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</si>
  <si>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</si>
  <si>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</si>
  <si>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</si>
  <si>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</si>
  <si>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</si>
  <si>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</si>
  <si>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</si>
  <si>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</si>
  <si>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</si>
  <si>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</si>
  <si>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</si>
  <si>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</si>
  <si>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</si>
  <si>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</si>
  <si>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</si>
  <si>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</si>
  <si>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</si>
  <si>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</si>
  <si>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</si>
  <si>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</si>
  <si>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</si>
  <si>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</si>
  <si>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</si>
  <si>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</si>
  <si>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</si>
  <si>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</si>
  <si>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</si>
  <si>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</si>
  <si>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</si>
  <si>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</si>
  <si>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</si>
  <si>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</si>
  <si>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</si>
  <si>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</si>
  <si>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</si>
  <si>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</si>
  <si>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</si>
  <si>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</si>
  <si>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</si>
  <si>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</si>
  <si>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</si>
  <si>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</si>
  <si>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</si>
  <si>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</si>
  <si>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</si>
  <si>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</si>
  <si>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</si>
  <si>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</si>
  <si>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</si>
  <si>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</si>
  <si>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</si>
  <si>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</si>
  <si>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</si>
  <si>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</si>
  <si>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</si>
  <si>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</si>
  <si>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</si>
  <si>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</si>
  <si>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</si>
  <si>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</si>
  <si>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</si>
  <si>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</si>
  <si>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</si>
  <si>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</si>
  <si>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</si>
  <si>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</si>
  <si>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</si>
  <si>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</si>
  <si>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</si>
  <si>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</si>
  <si>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</si>
  <si>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</si>
  <si>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</si>
  <si>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</si>
  <si>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</si>
  <si>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</si>
  <si>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</si>
  <si>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</si>
  <si>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</si>
  <si>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</si>
  <si>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</si>
  <si>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</si>
  <si>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</si>
  <si>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</si>
  <si>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</si>
  <si>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</si>
  <si>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</si>
  <si>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</si>
  <si>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</si>
  <si>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</si>
  <si>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</si>
  <si>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</si>
  <si>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</si>
  <si>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</si>
  <si>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</si>
  <si>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</si>
  <si>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</si>
  <si>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</si>
  <si>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</si>
  <si>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</si>
  <si>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</si>
  <si>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</si>
  <si>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</si>
  <si>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</si>
  <si>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</si>
  <si>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</si>
  <si>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</si>
  <si>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</si>
  <si>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</si>
  <si>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</si>
  <si>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</si>
  <si>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</si>
  <si>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</si>
  <si>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</si>
  <si>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</si>
  <si>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</si>
  <si>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</si>
  <si>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</si>
  <si>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</si>
  <si>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</si>
  <si>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</si>
  <si>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</si>
  <si>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</si>
  <si>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</si>
  <si>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</si>
  <si>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</si>
  <si>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</si>
  <si>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</si>
  <si>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</si>
  <si>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</si>
  <si>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</si>
  <si>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</si>
  <si>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</si>
  <si>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</si>
  <si>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</si>
  <si>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</si>
  <si>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</si>
  <si>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</si>
  <si>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</si>
  <si>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</si>
  <si>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</si>
  <si>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</si>
  <si>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</si>
  <si>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</si>
  <si>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</si>
  <si>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</si>
  <si>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</si>
  <si>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</si>
  <si>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</si>
  <si>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</si>
  <si>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</si>
  <si>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</si>
  <si>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</si>
  <si>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</si>
  <si>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</si>
  <si>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</si>
  <si>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</si>
  <si>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</si>
  <si>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</si>
  <si>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</si>
  <si>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</si>
  <si>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</si>
  <si>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</si>
  <si>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</si>
  <si>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</si>
  <si>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</si>
  <si>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</si>
  <si>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</si>
  <si>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</si>
  <si>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</si>
  <si>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</si>
  <si>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</si>
  <si>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</si>
  <si>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</si>
  <si>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</si>
  <si>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</si>
  <si>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</si>
  <si>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</si>
  <si>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</si>
  <si>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</si>
  <si>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</si>
  <si>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</si>
  <si>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</si>
  <si>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</si>
  <si>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</si>
  <si>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</si>
  <si>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</si>
  <si>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</si>
  <si>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</si>
  <si>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</si>
  <si>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</si>
  <si>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</si>
  <si>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</si>
  <si>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</si>
  <si>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</si>
  <si>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</si>
  <si>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</si>
  <si>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</si>
  <si>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</si>
  <si>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</si>
  <si>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</si>
  <si>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</si>
  <si>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</si>
  <si>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</si>
  <si>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</si>
  <si>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</si>
  <si>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</si>
  <si>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</si>
  <si>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</si>
  <si>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</si>
  <si>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</si>
  <si>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</si>
  <si>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</si>
  <si>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</si>
  <si>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</si>
  <si>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</si>
  <si>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</si>
  <si>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</si>
  <si>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</si>
  <si>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</si>
  <si>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</si>
  <si>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</si>
  <si>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</si>
  <si>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</si>
  <si>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</si>
  <si>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</si>
  <si>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</si>
  <si>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</si>
  <si>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</si>
  <si>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</si>
  <si>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</si>
  <si>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</si>
  <si>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</si>
  <si>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</si>
  <si>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</si>
  <si>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</si>
  <si>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</si>
  <si>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</si>
  <si>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</si>
  <si>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</si>
  <si>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</si>
  <si>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</si>
  <si>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</si>
  <si>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</si>
  <si>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</si>
  <si>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</si>
  <si>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</si>
  <si>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</si>
  <si>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</si>
  <si>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</si>
  <si>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</si>
  <si>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</si>
  <si>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</si>
  <si>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</si>
  <si>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</si>
  <si>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</si>
  <si>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</si>
  <si>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</si>
  <si>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</si>
  <si>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</si>
  <si>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</si>
  <si>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</si>
  <si>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</si>
  <si>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</si>
  <si>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</si>
  <si>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</si>
  <si>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</si>
  <si>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</si>
  <si>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</si>
  <si>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</si>
  <si>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</si>
  <si>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</si>
  <si>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</si>
  <si>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</si>
  <si>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</si>
  <si>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</si>
  <si>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</si>
  <si>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</si>
  <si>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</si>
  <si>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</si>
  <si>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</si>
  <si>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</si>
  <si>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</si>
  <si>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</si>
  <si>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</si>
  <si>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</si>
  <si>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</si>
  <si>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</si>
  <si>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</si>
  <si>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</si>
  <si>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</si>
  <si>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</si>
  <si>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</si>
  <si>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</si>
  <si>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</si>
  <si>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</si>
  <si>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</si>
  <si>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</si>
  <si>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</si>
  <si>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</si>
  <si>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</si>
  <si>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</si>
  <si>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</si>
  <si>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</si>
  <si>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</si>
  <si>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</si>
  <si>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</si>
  <si>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</si>
  <si>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</si>
  <si>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</si>
  <si>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</si>
  <si>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</si>
  <si>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</si>
  <si>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</si>
  <si>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</si>
  <si>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</si>
  <si>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</si>
  <si>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</si>
  <si>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</si>
  <si>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</si>
  <si>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</si>
  <si>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</si>
  <si>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</si>
  <si>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</si>
  <si>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</si>
  <si>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</si>
  <si>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</si>
  <si>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</si>
  <si>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</si>
  <si>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</si>
  <si>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</si>
  <si>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</si>
  <si>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</si>
  <si>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</si>
  <si>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</si>
  <si>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</si>
  <si>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</si>
  <si>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</si>
  <si>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</si>
  <si>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</si>
  <si>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</si>
  <si>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</si>
  <si>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</si>
  <si>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</si>
  <si>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</si>
  <si>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</si>
  <si>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</si>
  <si>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</si>
  <si>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</si>
  <si>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</si>
  <si>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</si>
  <si>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</si>
  <si>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</si>
  <si>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</si>
  <si>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</si>
  <si>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</si>
  <si>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</si>
  <si>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</si>
  <si>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</si>
  <si>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</si>
  <si>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</si>
  <si>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</si>
  <si>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</si>
  <si>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</si>
  <si>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</si>
  <si>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</si>
  <si>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</si>
  <si>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</si>
  <si>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</si>
  <si>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</si>
  <si>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</si>
  <si>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</si>
  <si>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</si>
  <si>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</si>
  <si>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</si>
  <si>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</si>
  <si>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</si>
  <si>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</si>
  <si>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</si>
  <si>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</si>
  <si>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</si>
  <si>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</si>
  <si>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</si>
  <si>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</si>
  <si>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</si>
  <si>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</si>
  <si>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</si>
  <si>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</si>
  <si>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</si>
  <si>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</si>
  <si>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</si>
  <si>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</si>
  <si>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</si>
  <si>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</si>
  <si>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</si>
  <si>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</si>
  <si>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</si>
  <si>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</si>
  <si>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</si>
  <si>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</si>
  <si>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</si>
  <si>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</si>
  <si>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</si>
  <si>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</si>
  <si>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</si>
  <si>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</si>
  <si>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</si>
  <si>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</si>
  <si>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</si>
  <si>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</si>
  <si>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</si>
  <si>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</si>
  <si>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</si>
  <si>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</si>
  <si>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</si>
  <si>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</si>
  <si>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</si>
  <si>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</si>
  <si>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</si>
  <si>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</si>
  <si>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</si>
  <si>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</si>
  <si>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</si>
  <si>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</si>
  <si>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</si>
  <si>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</si>
  <si>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</si>
  <si>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</si>
  <si>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</si>
  <si>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</si>
  <si>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</si>
  <si>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</si>
  <si>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</si>
  <si>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</si>
  <si>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</si>
  <si>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</si>
  <si>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</si>
  <si>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</si>
  <si>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</si>
  <si>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</si>
  <si>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</si>
  <si>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</si>
  <si>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</si>
  <si>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</si>
  <si>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</si>
  <si>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</si>
  <si>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</si>
  <si>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</si>
  <si>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</si>
  <si>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</si>
  <si>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</si>
  <si>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</si>
  <si>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</si>
  <si>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</si>
  <si>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</si>
  <si>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</si>
  <si>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</si>
  <si>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</si>
  <si>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</si>
  <si>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</si>
  <si>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</si>
  <si>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</si>
  <si>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</si>
  <si>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</si>
  <si>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</si>
  <si>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</si>
  <si>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</si>
  <si>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</si>
  <si>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</si>
  <si>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</si>
  <si>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</si>
  <si>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</si>
  <si>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</si>
  <si>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</si>
  <si>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</si>
  <si>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</si>
  <si>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</si>
  <si>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</si>
  <si>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</si>
  <si>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</si>
  <si>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</si>
  <si>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</si>
  <si>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</si>
  <si>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</si>
  <si>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</si>
  <si>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</si>
  <si>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</si>
  <si>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</si>
  <si>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</si>
  <si>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</si>
  <si>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</si>
  <si>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</si>
  <si>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</si>
  <si>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</si>
  <si>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</si>
  <si>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</si>
  <si>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</si>
  <si>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</si>
  <si>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</si>
  <si>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</si>
  <si>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</si>
  <si>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</si>
  <si>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</si>
  <si>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</si>
  <si>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</si>
  <si>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</si>
  <si>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</si>
  <si>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</si>
  <si>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</si>
  <si>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</si>
  <si>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</si>
  <si>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</si>
  <si>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</si>
  <si>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</si>
  <si>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</si>
  <si>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</si>
  <si>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</si>
  <si>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</si>
  <si>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</si>
  <si>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</si>
  <si>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</si>
  <si>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</si>
  <si>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</si>
  <si>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</si>
  <si>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</si>
  <si>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</si>
  <si>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</si>
  <si>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</si>
  <si>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</si>
  <si>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</si>
  <si>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</si>
  <si>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</si>
  <si>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</si>
  <si>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</si>
  <si>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</si>
  <si>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</si>
  <si>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</si>
  <si>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</si>
  <si>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</si>
  <si>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</si>
  <si>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</si>
  <si>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</si>
  <si>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</si>
  <si>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</si>
  <si>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</si>
  <si>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</si>
  <si>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</si>
  <si>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</si>
  <si>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</si>
  <si>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</si>
  <si>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</si>
  <si>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</si>
  <si>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</si>
  <si>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</si>
  <si>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</si>
  <si>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</si>
  <si>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</si>
  <si>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</si>
  <si>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</si>
  <si>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</si>
  <si>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</si>
  <si>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</si>
  <si>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</si>
  <si>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</si>
  <si>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</si>
  <si>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</si>
  <si>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</si>
  <si>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</si>
  <si>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</si>
  <si>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</si>
  <si>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</si>
  <si>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</si>
  <si>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</si>
  <si>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</si>
  <si>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</si>
  <si>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</si>
  <si>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</si>
  <si>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</si>
  <si>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</si>
  <si>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</si>
  <si>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</si>
  <si>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</si>
  <si>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</si>
  <si>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</si>
  <si>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</si>
  <si>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</si>
  <si>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</si>
  <si>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</si>
  <si>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</si>
  <si>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</si>
  <si>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</si>
  <si>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</si>
  <si>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</si>
  <si>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</si>
  <si>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</si>
  <si>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</si>
  <si>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</si>
  <si>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</si>
  <si>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</si>
  <si>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</si>
  <si>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</si>
  <si>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</si>
  <si>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</si>
  <si>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</si>
  <si>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</si>
  <si>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</si>
  <si>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</si>
  <si>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</si>
  <si>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</si>
  <si>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</si>
  <si>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</si>
  <si>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</si>
  <si>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</si>
  <si>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</si>
  <si>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</si>
  <si>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</si>
  <si>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</si>
  <si>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</si>
  <si>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</si>
  <si>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</si>
  <si>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</si>
  <si>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</si>
  <si>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</si>
  <si>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</si>
  <si>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</si>
  <si>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</si>
  <si>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</si>
  <si>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</si>
  <si>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</si>
  <si>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</si>
  <si>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</si>
  <si>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</si>
  <si>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</si>
  <si>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</si>
  <si>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</si>
  <si>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</si>
  <si>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</si>
  <si>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</si>
  <si>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</si>
  <si>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</si>
  <si>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</si>
  <si>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</si>
  <si>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</si>
  <si>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</si>
  <si>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</si>
  <si>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</si>
  <si>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</si>
  <si>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</si>
  <si>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</si>
  <si>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</si>
  <si>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</si>
  <si>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</si>
  <si>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</si>
  <si>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</si>
  <si>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</si>
  <si>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</si>
  <si>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</si>
  <si>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</si>
  <si>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</si>
  <si>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</si>
  <si>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</si>
  <si>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</si>
  <si>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</si>
  <si>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</si>
  <si>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</si>
  <si>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</si>
  <si>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</si>
  <si>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</si>
  <si>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</si>
  <si>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</si>
  <si>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</si>
  <si>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</si>
  <si>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</si>
  <si>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</si>
  <si>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</si>
  <si>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</si>
  <si>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</si>
  <si>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</si>
  <si>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</si>
  <si>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</si>
  <si>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</si>
  <si>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</si>
  <si>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</si>
  <si>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</si>
  <si>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</si>
  <si>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</si>
  <si>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</si>
  <si>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</si>
  <si>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</si>
  <si>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</si>
  <si>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</si>
  <si>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</si>
  <si>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</si>
  <si>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</si>
  <si>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</si>
  <si>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</si>
  <si>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</si>
  <si>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</si>
  <si>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</si>
  <si>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</si>
  <si>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</si>
  <si>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</si>
  <si>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</si>
  <si>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</si>
  <si>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</si>
  <si>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</si>
  <si>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</si>
  <si>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</si>
  <si>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</si>
  <si>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</si>
  <si>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</si>
  <si>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</si>
  <si>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</si>
  <si>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</si>
  <si>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</si>
  <si>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</si>
  <si>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</si>
  <si>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</si>
  <si>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</si>
  <si>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</si>
  <si>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</si>
  <si>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</si>
  <si>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</si>
  <si>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</si>
  <si>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</si>
  <si>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</si>
  <si>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</si>
  <si>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</si>
  <si>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</si>
  <si>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</si>
  <si>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</si>
  <si>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</si>
  <si>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</si>
  <si>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</si>
  <si>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</si>
  <si>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</si>
  <si>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</si>
  <si>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</si>
  <si>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</si>
  <si>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</si>
  <si>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</si>
  <si>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</si>
  <si>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</si>
  <si>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</si>
  <si>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</si>
  <si>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</si>
  <si>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</si>
  <si>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</si>
  <si>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</si>
  <si>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</si>
  <si>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</si>
  <si>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</si>
  <si>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</si>
  <si>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</si>
  <si>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</si>
  <si>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</si>
  <si>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</si>
  <si>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</si>
  <si>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</si>
  <si>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</si>
  <si>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</si>
  <si>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</si>
  <si>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</si>
  <si>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</si>
  <si>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</si>
  <si>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</si>
  <si>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</si>
  <si>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</si>
  <si>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</si>
  <si>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</si>
  <si>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</si>
  <si>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</si>
  <si>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</si>
  <si>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</si>
  <si>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</si>
  <si>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</si>
  <si>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</si>
  <si>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</si>
  <si>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</si>
  <si>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</si>
  <si>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</si>
  <si>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</si>
  <si>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</si>
  <si>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</si>
  <si>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</si>
  <si>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</si>
  <si>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</si>
  <si>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</si>
  <si>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</si>
  <si>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</si>
  <si>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</si>
  <si>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</si>
  <si>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</si>
  <si>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</si>
  <si>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</si>
  <si>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</si>
  <si>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</si>
  <si>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</si>
  <si>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</si>
  <si>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</si>
  <si>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</si>
  <si>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</si>
  <si>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</si>
  <si>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</si>
  <si>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</si>
  <si>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</si>
  <si>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</si>
  <si>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</si>
  <si>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</si>
  <si>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</si>
  <si>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</si>
  <si>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</si>
  <si>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</si>
  <si>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</si>
  <si>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</si>
  <si>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</si>
  <si>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</si>
  <si>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</si>
  <si>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</si>
  <si>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</si>
  <si>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</si>
  <si>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</si>
  <si>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</si>
  <si>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</si>
  <si>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</si>
  <si>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</si>
  <si>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</si>
  <si>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</si>
  <si>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</si>
  <si>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</si>
  <si>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</si>
  <si>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</si>
  <si>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</si>
  <si>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</si>
  <si>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</si>
  <si>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</si>
  <si>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</si>
  <si>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</si>
  <si>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</si>
  <si>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</si>
  <si>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</si>
  <si>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</si>
  <si>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</si>
  <si>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</si>
  <si>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</si>
  <si>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</si>
  <si>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</si>
  <si>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</si>
  <si>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</si>
  <si>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</si>
  <si>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</si>
  <si>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</si>
  <si>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</si>
  <si>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</si>
  <si>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</si>
  <si>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</si>
  <si>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</si>
  <si>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</si>
  <si>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</si>
  <si>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</si>
  <si>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</si>
  <si>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</si>
  <si>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</si>
  <si>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</si>
  <si>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</si>
  <si>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</si>
  <si>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</si>
  <si>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</si>
  <si>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</si>
  <si>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</si>
  <si>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</si>
  <si>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</si>
  <si>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</si>
  <si>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</si>
  <si>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</si>
  <si>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</si>
  <si>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</si>
  <si>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</si>
  <si>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</si>
  <si>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</si>
  <si>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</si>
  <si>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</si>
  <si>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</si>
  <si>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</si>
  <si>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</si>
  <si>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</si>
  <si>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</si>
  <si>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</si>
  <si>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</si>
  <si>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</si>
  <si>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</si>
  <si>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</si>
  <si>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</si>
  <si>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</si>
  <si>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</si>
  <si>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</si>
  <si>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</si>
  <si>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</si>
  <si>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</si>
  <si>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</si>
  <si>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</si>
  <si>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</si>
  <si>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</si>
  <si>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</si>
  <si>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</si>
  <si>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</si>
  <si>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</si>
  <si>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</si>
  <si>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</si>
  <si>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</si>
  <si>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</si>
  <si>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</si>
  <si>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</si>
  <si>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</si>
  <si>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</si>
  <si>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</si>
  <si>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</si>
  <si>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</si>
  <si>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</si>
  <si>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</si>
  <si>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</si>
  <si>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</si>
  <si>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</si>
  <si>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</si>
  <si>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</si>
  <si>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</si>
  <si>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</si>
  <si>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</si>
  <si>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</si>
  <si>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</si>
  <si>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</si>
  <si>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</si>
  <si>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</si>
  <si>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</si>
  <si>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</si>
  <si>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</si>
  <si>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</si>
  <si>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</si>
  <si>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</si>
  <si>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</si>
  <si>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</si>
  <si>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</si>
  <si>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</si>
  <si>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</si>
  <si>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</si>
  <si>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</si>
  <si>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</si>
  <si>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</si>
  <si>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</si>
  <si>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</si>
  <si>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</si>
  <si>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</si>
  <si>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</si>
  <si>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</si>
  <si>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</si>
  <si>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</si>
  <si>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</si>
  <si>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</si>
  <si>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</si>
  <si>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</si>
  <si>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</si>
  <si>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</si>
  <si>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</si>
  <si>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</si>
  <si>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</si>
  <si>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</si>
  <si>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</si>
  <si>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</si>
  <si>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</si>
  <si>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</si>
  <si>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</si>
  <si>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</si>
  <si>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</si>
  <si>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</si>
  <si>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</si>
  <si>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</si>
  <si>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</si>
  <si>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</si>
  <si>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</si>
  <si>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</si>
  <si>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</si>
  <si>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</si>
  <si>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</si>
  <si>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</si>
  <si>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</si>
  <si>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</si>
  <si>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</si>
  <si>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</si>
  <si>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</si>
  <si>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</si>
  <si>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</si>
  <si>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</si>
  <si>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</si>
  <si>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</si>
  <si>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</si>
  <si>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</si>
  <si>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</si>
  <si>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</si>
  <si>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</si>
  <si>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</si>
  <si>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</si>
  <si>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</si>
  <si>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</si>
  <si>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</si>
  <si>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</si>
  <si>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</si>
  <si>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</si>
  <si>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</si>
  <si>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</si>
  <si>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</si>
  <si>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</si>
  <si>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</si>
  <si>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</si>
  <si>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</si>
  <si>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</si>
  <si>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</si>
  <si>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</si>
  <si>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</si>
  <si>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</si>
  <si>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</si>
  <si>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</si>
  <si>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</si>
  <si>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</si>
  <si>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</si>
  <si>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</si>
  <si>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</si>
  <si>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</si>
  <si>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</si>
  <si>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</si>
  <si>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</si>
  <si>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</si>
  <si>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</si>
  <si>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</si>
  <si>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</si>
  <si>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</si>
  <si>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</si>
  <si>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</si>
  <si>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</si>
  <si>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</si>
  <si>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</si>
  <si>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</si>
  <si>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</si>
  <si>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</si>
  <si>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</si>
  <si>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</si>
  <si>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</si>
  <si>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</si>
  <si>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</si>
  <si>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</si>
  <si>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</si>
  <si>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</si>
  <si>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</si>
  <si>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</si>
  <si>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</si>
  <si>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</si>
  <si>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</si>
  <si>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</si>
  <si>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</si>
  <si>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</si>
  <si>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</si>
  <si>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</si>
  <si>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</si>
  <si>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</si>
  <si>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</si>
  <si>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</si>
  <si>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</si>
  <si>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</si>
  <si>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</si>
  <si>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</si>
  <si>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</si>
  <si>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</si>
  <si>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</si>
  <si>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</si>
  <si>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</si>
  <si>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</si>
  <si>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</si>
  <si>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</si>
  <si>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</si>
  <si>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</si>
  <si>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</si>
  <si>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</si>
  <si>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</si>
  <si>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</si>
  <si>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</si>
  <si>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</si>
  <si>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</si>
  <si>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</si>
  <si>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</si>
  <si>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</si>
  <si>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</si>
  <si>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</si>
  <si>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</si>
  <si>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</si>
  <si>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</si>
  <si>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</si>
  <si>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</si>
  <si>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</si>
  <si>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</si>
  <si>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</si>
  <si>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</si>
  <si>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</si>
  <si>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</si>
  <si>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</si>
  <si>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</si>
  <si>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</si>
  <si>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</si>
  <si>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</si>
  <si>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</si>
  <si>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</si>
  <si>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</si>
  <si>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</si>
  <si>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</si>
  <si>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</si>
  <si>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</si>
  <si>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</si>
  <si>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</si>
  <si>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</si>
  <si>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</si>
  <si>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</si>
  <si>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</si>
  <si>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</si>
  <si>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</si>
  <si>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</si>
  <si>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</si>
  <si>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</si>
  <si>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</si>
  <si>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</si>
  <si>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</si>
  <si>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</si>
  <si>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</si>
  <si>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</si>
  <si>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</si>
  <si>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</si>
  <si>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</si>
  <si>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</si>
  <si>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</si>
  <si>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</si>
  <si>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</si>
  <si>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</si>
  <si>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</si>
  <si>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</si>
  <si>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</si>
  <si>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</si>
  <si>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</si>
  <si>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</si>
  <si>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</si>
  <si>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</si>
  <si>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</si>
  <si>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</si>
  <si>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</si>
  <si>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</si>
  <si>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</si>
  <si>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</si>
  <si>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</si>
  <si>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</si>
  <si>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</si>
  <si>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</si>
  <si>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</si>
  <si>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</si>
  <si>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</si>
  <si>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</si>
  <si>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</si>
  <si>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</si>
  <si>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</si>
  <si>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</si>
  <si>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</si>
  <si>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</si>
  <si>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</si>
  <si>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</si>
  <si>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</si>
  <si>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</si>
  <si>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</si>
  <si>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</si>
  <si>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</si>
  <si>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</si>
  <si>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</si>
  <si>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</si>
  <si>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</si>
  <si>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</si>
  <si>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</si>
  <si>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</si>
  <si>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</si>
  <si>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</si>
  <si>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</si>
  <si>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</si>
  <si>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</si>
  <si>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</si>
  <si>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</si>
  <si>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</si>
  <si>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</si>
  <si>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</si>
  <si>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</si>
  <si>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</si>
  <si>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</si>
  <si>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</si>
  <si>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</si>
  <si>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</si>
  <si>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</si>
  <si>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</si>
  <si>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</si>
  <si>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</si>
  <si>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</si>
  <si>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</si>
  <si>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</si>
  <si>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</si>
  <si>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</si>
  <si>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</si>
  <si>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</si>
  <si>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</si>
  <si>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</si>
  <si>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</si>
  <si>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</si>
  <si>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</si>
  <si>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</si>
  <si>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</si>
  <si>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</si>
  <si>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</si>
  <si>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</si>
  <si>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</si>
  <si>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</si>
  <si>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</si>
  <si>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</si>
  <si>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</si>
  <si>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</si>
  <si>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</si>
  <si>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</si>
  <si>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</si>
  <si>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</si>
  <si>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</si>
  <si>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</si>
  <si>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</si>
  <si>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</si>
  <si>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</si>
  <si>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</si>
  <si>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</si>
  <si>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</si>
  <si>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</si>
  <si>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</si>
  <si>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</si>
  <si>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</si>
  <si>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</si>
  <si>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</si>
  <si>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</si>
  <si>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</si>
  <si>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</si>
  <si>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</si>
  <si>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</si>
  <si>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</si>
  <si>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</si>
  <si>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</si>
  <si>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</si>
  <si>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</si>
  <si>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</si>
  <si>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</si>
  <si>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</si>
  <si>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</si>
  <si>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</si>
  <si>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</si>
  <si>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</si>
  <si>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</si>
  <si>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</si>
  <si>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</si>
  <si>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</si>
  <si>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</si>
  <si>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</si>
  <si>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</si>
  <si>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</si>
  <si>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</si>
  <si>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</si>
  <si>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</si>
  <si>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</si>
  <si>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</si>
  <si>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</si>
  <si>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</si>
  <si>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</si>
  <si>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</si>
  <si>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</si>
  <si>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</si>
  <si>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</si>
  <si>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</si>
  <si>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</si>
  <si>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</si>
  <si>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</si>
  <si>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</si>
  <si>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</si>
  <si>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</si>
  <si>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</si>
  <si>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</si>
  <si>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</si>
  <si>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</si>
  <si>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</si>
  <si>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</si>
  <si>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</si>
  <si>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</si>
  <si>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</si>
  <si>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</si>
  <si>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</si>
  <si>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</si>
  <si>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</si>
  <si>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</si>
  <si>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</si>
  <si>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</si>
  <si>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</si>
  <si>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</si>
  <si>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</si>
  <si>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</si>
  <si>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</si>
  <si>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</si>
  <si>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</si>
  <si>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</si>
  <si>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</si>
  <si>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</si>
  <si>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</si>
  <si>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</si>
  <si>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</si>
  <si>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</si>
  <si>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</si>
  <si>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</si>
  <si>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</si>
  <si>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</si>
  <si>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</si>
  <si>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</si>
  <si>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</si>
  <si>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</si>
  <si>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</si>
  <si>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</si>
  <si>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</si>
  <si>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</si>
  <si>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</si>
  <si>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</si>
  <si>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</si>
  <si>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</si>
  <si>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</si>
  <si>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</si>
  <si>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</si>
  <si>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</si>
  <si>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</si>
  <si>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</si>
  <si>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</si>
  <si>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</si>
  <si>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</si>
  <si>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</si>
  <si>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</si>
  <si>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</si>
  <si>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</si>
  <si>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</si>
  <si>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</si>
  <si>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</si>
  <si>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</si>
  <si>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</si>
  <si>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</si>
  <si>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</si>
  <si>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</si>
  <si>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</si>
  <si>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</si>
  <si>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</si>
  <si>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</si>
  <si>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</si>
  <si>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</si>
  <si>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</si>
  <si>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</si>
  <si>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</si>
  <si>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</si>
  <si>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</si>
  <si>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</si>
  <si>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</si>
  <si>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</si>
  <si>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</si>
  <si>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</si>
  <si>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</si>
  <si>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</si>
  <si>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</si>
  <si>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</si>
  <si>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</si>
  <si>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</si>
  <si>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</si>
  <si>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</si>
  <si>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</si>
  <si>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</si>
  <si>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</si>
  <si>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</si>
  <si>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</si>
  <si>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</si>
  <si>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</si>
  <si>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</si>
  <si>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</si>
  <si>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</si>
  <si>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</si>
  <si>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</si>
  <si>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</si>
  <si>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</si>
  <si>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</si>
  <si>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</si>
  <si>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</si>
  <si>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</si>
  <si>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</si>
  <si>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</si>
  <si>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</si>
  <si>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</si>
  <si>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</si>
  <si>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</si>
  <si>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</si>
  <si>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</si>
  <si>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</si>
  <si>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</si>
  <si>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</si>
  <si>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</si>
  <si>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</si>
  <si>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</si>
  <si>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</si>
  <si>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</si>
  <si>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</si>
  <si>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</si>
  <si>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</si>
  <si>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</si>
  <si>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</si>
  <si>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</si>
  <si>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</si>
  <si>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</si>
  <si>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</si>
  <si>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</si>
  <si>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</si>
  <si>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</si>
  <si>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</si>
  <si>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</si>
  <si>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</si>
  <si>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</si>
  <si>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</si>
  <si>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</si>
  <si>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</si>
  <si>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</si>
  <si>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</si>
  <si>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</si>
  <si>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</si>
  <si>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</si>
  <si>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</si>
  <si>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</si>
  <si>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</si>
  <si>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</si>
  <si>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</si>
  <si>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</si>
  <si>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</si>
  <si>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</si>
  <si>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</si>
  <si>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</si>
  <si>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</si>
  <si>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</si>
  <si>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</si>
  <si>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</si>
  <si>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</si>
  <si>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</si>
  <si>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</si>
  <si>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</si>
  <si>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</si>
  <si>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</si>
  <si>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</si>
  <si>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</si>
  <si>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</si>
  <si>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</si>
  <si>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</si>
  <si>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</si>
  <si>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</si>
  <si>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</si>
  <si>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</si>
  <si>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</si>
  <si>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</si>
  <si>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</si>
  <si>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</si>
  <si>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</si>
  <si>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</si>
  <si>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</si>
  <si>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</si>
  <si>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</si>
  <si>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</si>
  <si>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</si>
  <si>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</si>
  <si>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</si>
  <si>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</si>
  <si>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</si>
  <si>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</si>
  <si>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</si>
  <si>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</si>
  <si>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</si>
  <si>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</si>
  <si>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</si>
  <si>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</si>
  <si>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</si>
  <si>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</si>
  <si>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</si>
  <si>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</si>
  <si>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</si>
  <si>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</si>
  <si>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</si>
  <si>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</si>
  <si>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</si>
  <si>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</si>
  <si>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</si>
  <si>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</si>
  <si>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</si>
  <si>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</si>
  <si>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</si>
  <si>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</si>
  <si>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</si>
  <si>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</si>
  <si>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</si>
  <si>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</si>
  <si>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</si>
  <si>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</si>
  <si>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</si>
  <si>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</si>
  <si>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</si>
  <si>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</si>
  <si>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</si>
  <si>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</si>
  <si>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</si>
  <si>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</si>
  <si>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</si>
  <si>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</si>
  <si>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</si>
  <si>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</si>
  <si>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</si>
  <si>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</si>
  <si>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</si>
  <si>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</si>
  <si>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</si>
  <si>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</si>
  <si>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</si>
  <si>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</si>
  <si>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</si>
  <si>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</si>
  <si>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</si>
  <si>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</si>
  <si>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</si>
  <si>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</si>
  <si>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</si>
  <si>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</si>
  <si>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</si>
  <si>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</si>
  <si>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</si>
  <si>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</si>
  <si>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</si>
  <si>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</si>
  <si>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</si>
  <si>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</si>
  <si>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</si>
  <si>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</si>
  <si>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</si>
  <si>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</si>
  <si>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</si>
  <si>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</si>
  <si>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</si>
  <si>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</si>
  <si>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</si>
  <si>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</si>
  <si>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</si>
  <si>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</si>
  <si>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</si>
  <si>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</si>
  <si>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</si>
  <si>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</si>
  <si>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</si>
  <si>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</si>
  <si>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</si>
  <si>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</si>
  <si>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</si>
  <si>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</si>
  <si>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</si>
  <si>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</si>
  <si>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</si>
  <si>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</si>
  <si>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</si>
  <si>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</si>
  <si>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</si>
  <si>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</si>
  <si>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</si>
  <si>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</si>
  <si>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</si>
  <si>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</si>
  <si>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</si>
  <si>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</si>
  <si>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</si>
  <si>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</si>
  <si>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</si>
  <si>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</si>
  <si>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</si>
  <si>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</si>
  <si>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</si>
  <si>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</si>
  <si>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</si>
  <si>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</si>
  <si>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</si>
  <si>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</si>
  <si>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</si>
  <si>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</si>
  <si>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</si>
  <si>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</si>
  <si>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</si>
  <si>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</si>
  <si>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</si>
  <si>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</si>
  <si>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</si>
  <si>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</si>
  <si>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</si>
  <si>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</si>
  <si>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</si>
  <si>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</si>
  <si>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</si>
  <si>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</si>
  <si>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</si>
  <si>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</si>
  <si>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</si>
  <si>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</si>
  <si>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</si>
  <si>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</si>
  <si>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</si>
  <si>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</si>
  <si>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</si>
  <si>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</si>
  <si>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</si>
  <si>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</si>
  <si>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</si>
  <si>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</si>
  <si>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</si>
  <si>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</si>
  <si>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</si>
  <si>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</si>
  <si>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</si>
  <si>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</si>
  <si>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</si>
  <si>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</si>
  <si>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</si>
  <si>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</si>
  <si>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</si>
  <si>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</si>
  <si>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</si>
  <si>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</si>
  <si>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</si>
  <si>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</si>
  <si>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</si>
  <si>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</si>
  <si>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</si>
  <si>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</si>
  <si>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</si>
  <si>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</si>
  <si>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</si>
  <si>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</si>
  <si>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</si>
  <si>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</si>
  <si>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</si>
  <si>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</si>
  <si>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</si>
  <si>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</si>
  <si>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</si>
  <si>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</si>
  <si>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</si>
  <si>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</si>
  <si>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</si>
  <si>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</si>
  <si>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</si>
  <si>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</si>
  <si>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</si>
  <si>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</si>
  <si>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</si>
  <si>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</si>
  <si>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</si>
  <si>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</si>
  <si>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</si>
  <si>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</si>
  <si>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</si>
  <si>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</si>
  <si>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</si>
  <si>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</si>
  <si>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</si>
  <si>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</si>
  <si>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</si>
  <si>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</si>
  <si>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</si>
  <si>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</si>
  <si>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</si>
  <si>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</si>
  <si>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</si>
  <si>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</si>
  <si>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</si>
  <si>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</si>
  <si>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</si>
  <si>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</si>
  <si>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</si>
  <si>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</si>
  <si>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</si>
  <si>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</si>
  <si>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</si>
  <si>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</si>
  <si>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</si>
  <si>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</si>
  <si>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</si>
  <si>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</si>
  <si>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</si>
  <si>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</si>
  <si>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</si>
  <si>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</si>
  <si>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</si>
  <si>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</si>
  <si>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</si>
  <si>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</si>
  <si>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</si>
  <si>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</si>
  <si>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</si>
  <si>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</si>
  <si>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</si>
  <si>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</si>
  <si>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</si>
  <si>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</si>
  <si>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</si>
  <si>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</si>
  <si>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</si>
  <si>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</si>
  <si>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</si>
  <si>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</si>
  <si>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</si>
  <si>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</si>
  <si>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</si>
  <si>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</si>
  <si>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</si>
  <si>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</si>
  <si>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</si>
  <si>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</si>
  <si>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</si>
  <si>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</si>
  <si>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</si>
  <si>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</si>
  <si>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</si>
  <si>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</si>
  <si>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</si>
  <si>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</si>
  <si>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</si>
  <si>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</si>
  <si>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</si>
  <si>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</si>
  <si>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</si>
  <si>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</si>
  <si>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</si>
  <si>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</si>
  <si>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</si>
  <si>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</si>
  <si>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</si>
  <si>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</si>
  <si>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</si>
  <si>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</si>
  <si>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</si>
  <si>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</si>
  <si>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</si>
  <si>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</si>
  <si>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</si>
  <si>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</si>
  <si>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</si>
  <si>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</si>
  <si>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</si>
  <si>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</si>
  <si>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</si>
  <si>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</si>
  <si>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</si>
  <si>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</si>
  <si>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</si>
  <si>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</si>
  <si>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</si>
  <si>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</si>
  <si>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</si>
  <si>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</si>
  <si>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</si>
  <si>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</si>
  <si>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</si>
  <si>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</si>
  <si>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</si>
  <si>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</si>
  <si>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</si>
  <si>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</si>
  <si>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</si>
  <si>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</si>
  <si>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</si>
  <si>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</si>
  <si>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</si>
  <si>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</si>
  <si>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</si>
  <si>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</si>
  <si>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</si>
  <si>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</si>
  <si>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</si>
  <si>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</si>
  <si>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</si>
  <si>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</si>
  <si>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</si>
  <si>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</si>
  <si>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</si>
  <si>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</si>
  <si>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</si>
  <si>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</si>
  <si>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</si>
  <si>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</si>
  <si>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</si>
  <si>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</si>
  <si>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</si>
  <si>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</si>
  <si>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</si>
  <si>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</si>
  <si>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</si>
  <si>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</si>
  <si>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</si>
  <si>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</si>
  <si>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</si>
  <si>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</si>
  <si>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</si>
  <si>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</si>
  <si>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</si>
  <si>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</si>
  <si>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</si>
  <si>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</si>
  <si>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</si>
  <si>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</si>
  <si>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</si>
  <si>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</si>
  <si>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</si>
  <si>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</si>
  <si>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</si>
  <si>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</si>
  <si>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</si>
  <si>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</si>
  <si>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</si>
  <si>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</si>
  <si>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</si>
  <si>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</si>
  <si>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</si>
  <si>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</si>
  <si>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</si>
  <si>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</si>
  <si>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</si>
  <si>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</si>
  <si>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</si>
  <si>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</si>
  <si>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</si>
  <si>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</si>
  <si>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</si>
  <si>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</si>
  <si>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</si>
  <si>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</si>
  <si>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</si>
  <si>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</si>
  <si>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</si>
  <si>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</si>
  <si>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</si>
  <si>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</si>
  <si>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</si>
  <si>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</si>
  <si>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</si>
  <si>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</si>
  <si>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</si>
  <si>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</si>
  <si>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</si>
  <si>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</si>
  <si>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</si>
  <si>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</si>
  <si>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</si>
  <si>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</si>
  <si>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</si>
  <si>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</si>
  <si>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</si>
  <si>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</si>
  <si>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</si>
  <si>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</si>
  <si>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</si>
  <si>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</si>
  <si>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</si>
  <si>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</si>
  <si>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</si>
  <si>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</si>
  <si>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</si>
  <si>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</si>
  <si>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</si>
  <si>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</si>
  <si>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</si>
  <si>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</si>
  <si>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</si>
  <si>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</si>
  <si>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</si>
  <si>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</si>
  <si>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</si>
  <si>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</si>
  <si>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</si>
  <si>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</si>
  <si>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</si>
  <si>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</si>
  <si>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</si>
  <si>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</si>
  <si>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</si>
  <si>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</si>
  <si>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</si>
  <si>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</si>
  <si>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</si>
  <si>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</si>
  <si>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</si>
  <si>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</si>
  <si>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</si>
  <si>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</si>
  <si>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</si>
  <si>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</si>
  <si>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</si>
  <si>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</si>
  <si>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</si>
  <si>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</si>
  <si>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</si>
  <si>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</si>
  <si>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</si>
  <si>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</si>
  <si>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</si>
  <si>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</si>
  <si>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</si>
  <si>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</si>
  <si>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</si>
  <si>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</si>
  <si>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</si>
  <si>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</si>
  <si>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</si>
  <si>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</si>
  <si>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</si>
  <si>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</si>
  <si>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</si>
  <si>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</si>
  <si>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</si>
  <si>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</si>
  <si>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</si>
  <si>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</si>
  <si>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</si>
  <si>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</si>
  <si>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</si>
  <si>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</si>
  <si>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</si>
  <si>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</si>
  <si>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</si>
  <si>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</si>
  <si>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</si>
  <si>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</si>
  <si>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</si>
  <si>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</si>
  <si>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</si>
  <si>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</si>
  <si>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</si>
  <si>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</si>
  <si>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</si>
  <si>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</si>
  <si>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</si>
  <si>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</si>
  <si>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</si>
  <si>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</si>
  <si>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</si>
  <si>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</si>
  <si>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</si>
  <si>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</si>
  <si>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</si>
  <si>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</si>
  <si>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</si>
  <si>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</si>
  <si>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</si>
  <si>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</si>
  <si>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</si>
  <si>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</si>
  <si>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</si>
  <si>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</si>
  <si>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</si>
  <si>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</si>
  <si>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</si>
  <si>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</si>
  <si>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</si>
  <si>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</si>
  <si>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</si>
  <si>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</si>
  <si>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</si>
  <si>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</si>
  <si>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</si>
  <si>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</si>
  <si>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</si>
  <si>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</si>
  <si>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</si>
  <si>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</si>
  <si>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</si>
  <si>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</si>
  <si>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</si>
  <si>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</si>
  <si>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</si>
  <si>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</si>
  <si>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</si>
  <si>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</si>
  <si>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</si>
  <si>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</si>
  <si>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</si>
  <si>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</si>
  <si>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</si>
  <si>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</si>
  <si>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</si>
  <si>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</si>
  <si>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</si>
  <si>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</si>
  <si>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</si>
  <si>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</si>
  <si>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</si>
  <si>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</si>
  <si>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</si>
  <si>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</si>
  <si>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</si>
  <si>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</si>
  <si>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</si>
  <si>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</si>
  <si>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</si>
  <si>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</si>
  <si>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</si>
  <si>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</si>
  <si>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</si>
  <si>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</si>
  <si>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</si>
  <si>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</si>
  <si>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</si>
  <si>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</si>
  <si>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</si>
  <si>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</si>
  <si>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</si>
  <si>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</si>
  <si>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</si>
  <si>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</si>
  <si>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</si>
  <si>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</si>
  <si>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</si>
  <si>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</si>
  <si>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</si>
  <si>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</si>
  <si>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</si>
  <si>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</si>
  <si>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</si>
  <si>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</si>
  <si>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</si>
  <si>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</si>
  <si>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</si>
  <si>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</si>
  <si>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</si>
  <si>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</si>
  <si>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</si>
  <si>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</si>
  <si>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</si>
  <si>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</si>
  <si>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</si>
  <si>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</si>
  <si>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</si>
  <si>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</si>
  <si>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</si>
  <si>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</si>
  <si>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</si>
  <si>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</si>
  <si>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</si>
  <si>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</si>
  <si>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</si>
  <si>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</si>
  <si>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</si>
  <si>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</si>
  <si>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</si>
  <si>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</si>
  <si>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</si>
  <si>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</si>
  <si>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</si>
  <si>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</si>
  <si>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</si>
  <si>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</si>
  <si>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</si>
  <si>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</si>
  <si>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</si>
  <si>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</si>
  <si>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</si>
  <si>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</si>
  <si>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</si>
  <si>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</si>
  <si>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</si>
  <si>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</si>
  <si>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</si>
  <si>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</si>
  <si>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</si>
  <si>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</si>
  <si>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</si>
  <si>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</si>
  <si>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</si>
  <si>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</si>
  <si>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</si>
  <si>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</si>
  <si>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</si>
  <si>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</si>
  <si>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</si>
  <si>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</si>
  <si>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</si>
  <si>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</si>
  <si>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</si>
  <si>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</si>
  <si>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</si>
  <si>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</si>
  <si>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</si>
  <si>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</si>
  <si>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</si>
  <si>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</si>
  <si>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</si>
  <si>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</si>
  <si>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</si>
  <si>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</si>
  <si>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</si>
  <si>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</si>
  <si>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</si>
  <si>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</si>
  <si>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</si>
  <si>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</si>
  <si>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</si>
  <si>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</si>
  <si>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</si>
  <si>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</si>
  <si>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</si>
  <si>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</si>
  <si>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</si>
  <si>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</si>
  <si>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</si>
  <si>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</si>
  <si>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</si>
  <si>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</si>
  <si>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</si>
  <si>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</si>
  <si>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</si>
  <si>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</si>
  <si>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</si>
  <si>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</si>
  <si>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</si>
  <si>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</si>
  <si>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</si>
  <si>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</si>
  <si>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</si>
  <si>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</si>
  <si>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</si>
  <si>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</si>
  <si>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</si>
  <si>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</si>
  <si>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</si>
  <si>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</si>
  <si>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</si>
  <si>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</si>
  <si>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</si>
  <si>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</si>
  <si>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</si>
  <si>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</si>
  <si>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</si>
  <si>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</si>
  <si>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</si>
  <si>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</si>
  <si>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</si>
  <si>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</si>
  <si>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</si>
  <si>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</si>
  <si>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</si>
  <si>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</si>
  <si>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</si>
  <si>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</si>
  <si>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</si>
  <si>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</si>
  <si>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</si>
  <si>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</si>
  <si>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</si>
  <si>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</si>
  <si>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</si>
  <si>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</si>
  <si>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</si>
  <si>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</si>
  <si>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</si>
  <si>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</si>
  <si>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</si>
  <si>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</si>
  <si>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</si>
  <si>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</si>
  <si>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</si>
  <si>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</si>
  <si>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</si>
  <si>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</si>
  <si>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</si>
  <si>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</si>
  <si>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</si>
  <si>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</si>
  <si>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</si>
  <si>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</si>
  <si>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</si>
  <si>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</si>
  <si>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</si>
  <si>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</si>
  <si>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</si>
  <si>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</si>
  <si>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</si>
  <si>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</si>
  <si>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</si>
  <si>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</si>
  <si>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</si>
  <si>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</si>
  <si>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</si>
  <si>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</si>
  <si>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</si>
  <si>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</si>
  <si>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</si>
  <si>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</si>
  <si>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</si>
  <si>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</si>
  <si>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</si>
  <si>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</si>
  <si>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</si>
  <si>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</si>
  <si>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</si>
  <si>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</si>
  <si>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</si>
  <si>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</si>
  <si>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</si>
  <si>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</si>
  <si>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</si>
  <si>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</si>
  <si>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</si>
  <si>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</si>
  <si>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</si>
  <si>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</si>
  <si>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</si>
  <si>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</si>
  <si>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</si>
  <si>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</si>
  <si>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</si>
  <si>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</si>
  <si>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</si>
  <si>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</si>
  <si>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</si>
  <si>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</si>
  <si>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</si>
  <si>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</si>
  <si>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</si>
  <si>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</si>
  <si>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</si>
  <si>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</si>
  <si>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</si>
  <si>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</si>
  <si>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</si>
  <si>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</si>
  <si>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</si>
  <si>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</si>
  <si>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</si>
  <si>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</si>
  <si>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</si>
  <si>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</si>
  <si>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</si>
  <si>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</si>
  <si>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</si>
  <si>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</si>
  <si>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</si>
  <si>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</si>
  <si>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</si>
  <si>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</si>
  <si>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</si>
  <si>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</si>
  <si>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</si>
  <si>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</si>
  <si>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</si>
  <si>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</si>
  <si>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</si>
  <si>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</si>
  <si>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</si>
  <si>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</si>
  <si>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</si>
  <si>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</si>
  <si>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</si>
  <si>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</si>
  <si>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</si>
  <si>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</si>
  <si>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</si>
  <si>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</si>
  <si>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</si>
  <si>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</si>
  <si>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</si>
  <si>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</si>
  <si>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</si>
  <si>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</si>
  <si>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</si>
  <si>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</si>
  <si>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</si>
  <si>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</si>
  <si>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</si>
  <si>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</si>
  <si>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</si>
  <si>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</si>
  <si>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</si>
  <si>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</si>
  <si>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</si>
  <si>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</si>
  <si>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</si>
  <si>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</si>
  <si>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</si>
  <si>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</si>
  <si>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</si>
  <si>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</si>
  <si>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</si>
  <si>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</si>
  <si>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</si>
  <si>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</si>
  <si>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</si>
  <si>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</si>
  <si>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</si>
  <si>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</si>
  <si>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</si>
  <si>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</si>
  <si>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</si>
  <si>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</si>
  <si>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</si>
  <si>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</si>
  <si>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</si>
  <si>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</si>
  <si>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</si>
  <si>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</si>
  <si>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</si>
  <si>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</si>
  <si>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</si>
  <si>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</si>
  <si>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</si>
  <si>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</si>
  <si>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</si>
  <si>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</si>
  <si>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</si>
  <si>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</si>
  <si>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</si>
  <si>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</si>
  <si>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</si>
  <si>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</si>
  <si>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</si>
  <si>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</si>
  <si>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</si>
  <si>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</si>
  <si>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</si>
  <si>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</si>
  <si>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</si>
  <si>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</si>
  <si>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</si>
  <si>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</si>
  <si>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</si>
  <si>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</si>
  <si>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</si>
  <si>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</si>
  <si>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</si>
  <si>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</si>
  <si>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</si>
  <si>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</si>
  <si>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</si>
  <si>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</si>
  <si>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</si>
  <si>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</si>
  <si>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</si>
  <si>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</si>
  <si>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</si>
  <si>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</si>
  <si>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</si>
  <si>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</si>
  <si>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</si>
  <si>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</si>
  <si>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</si>
  <si>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</si>
  <si>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</si>
  <si>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</si>
  <si>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</si>
  <si>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</si>
  <si>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</si>
  <si>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</si>
  <si>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</si>
  <si>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</si>
  <si>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</si>
  <si>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</si>
  <si>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</si>
  <si>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</si>
  <si>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</si>
  <si>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</si>
  <si>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</si>
  <si>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</si>
  <si>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</si>
  <si>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</si>
  <si>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</si>
  <si>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</si>
  <si>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</si>
  <si>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</si>
  <si>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</si>
  <si>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</si>
  <si>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</si>
  <si>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</si>
  <si>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</si>
  <si>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</si>
  <si>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</si>
  <si>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</si>
  <si>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</si>
  <si>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</si>
  <si>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</si>
  <si>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</si>
  <si>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</si>
  <si>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</si>
  <si>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</si>
  <si>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</si>
  <si>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</si>
  <si>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</si>
  <si>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</si>
  <si>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</si>
  <si>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</si>
  <si>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</si>
  <si>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</si>
  <si>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</si>
  <si>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</si>
  <si>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</si>
  <si>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</si>
  <si>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</si>
  <si>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</si>
  <si>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</si>
  <si>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</si>
  <si>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</si>
  <si>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</si>
  <si>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</si>
  <si>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</si>
  <si>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</si>
  <si>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</si>
  <si>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</si>
  <si>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</si>
  <si>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</si>
  <si>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</si>
  <si>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</si>
  <si>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</si>
  <si>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</si>
  <si>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</si>
  <si>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</si>
  <si>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</si>
  <si>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</si>
  <si>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</si>
  <si>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</si>
  <si>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</si>
  <si>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</si>
  <si>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</si>
  <si>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</si>
  <si>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</si>
  <si>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</si>
  <si>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</si>
  <si>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</si>
  <si>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</si>
  <si>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</si>
  <si>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</si>
  <si>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</si>
  <si>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</si>
  <si>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</si>
  <si>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</si>
  <si>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</si>
  <si>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</si>
  <si>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</si>
  <si>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</si>
  <si>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</si>
  <si>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</si>
  <si>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</si>
  <si>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</si>
  <si>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</si>
  <si>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</si>
  <si>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</si>
  <si>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</si>
  <si>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</si>
  <si>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</si>
  <si>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</si>
  <si>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</si>
  <si>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</si>
  <si>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</si>
  <si>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</si>
  <si>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</si>
  <si>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</si>
  <si>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</si>
  <si>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</si>
  <si>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</si>
  <si>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</si>
  <si>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</si>
  <si>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</si>
  <si>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</si>
  <si>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</si>
  <si>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</si>
  <si>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</si>
  <si>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</si>
  <si>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</si>
  <si>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</si>
  <si>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</si>
  <si>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</si>
  <si>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</si>
  <si>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</si>
  <si>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</si>
  <si>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</si>
  <si>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</si>
  <si>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</si>
  <si>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</si>
  <si>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</si>
  <si>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</si>
  <si>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</si>
  <si>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</si>
  <si>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</si>
  <si>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</si>
  <si>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</si>
  <si>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</si>
  <si>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</si>
  <si>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</si>
  <si>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</si>
  <si>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</si>
  <si>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</si>
  <si>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</si>
  <si>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</si>
  <si>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</si>
  <si>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</si>
  <si>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</si>
  <si>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</si>
  <si>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</si>
  <si>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</si>
  <si>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</si>
  <si>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</si>
  <si>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</si>
  <si>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</si>
  <si>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</si>
  <si>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</si>
  <si>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</si>
  <si>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</si>
  <si>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</si>
  <si>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</si>
  <si>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</si>
  <si>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</si>
  <si>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</si>
  <si>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</si>
  <si>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</si>
  <si>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</si>
  <si>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</si>
  <si>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</si>
  <si>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</si>
  <si>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</si>
  <si>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</si>
  <si>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</si>
  <si>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</si>
  <si>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</si>
  <si>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</si>
  <si>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</si>
  <si>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</si>
  <si>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</si>
  <si>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</si>
  <si>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</si>
  <si>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</si>
  <si>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</si>
  <si>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</si>
  <si>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</si>
  <si>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</si>
  <si>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</si>
  <si>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</si>
  <si>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</si>
  <si>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</si>
  <si>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</si>
  <si>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</si>
  <si>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</si>
  <si>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</si>
  <si>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</si>
  <si>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</si>
  <si>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</si>
  <si>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</si>
  <si>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</si>
  <si>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</si>
  <si>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</si>
  <si>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</si>
  <si>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</si>
  <si>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</si>
  <si>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</si>
  <si>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</si>
  <si>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</si>
  <si>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</si>
  <si>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</si>
  <si>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</si>
  <si>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</si>
  <si>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</si>
  <si>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</si>
  <si>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</si>
  <si>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</si>
  <si>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</si>
  <si>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</si>
  <si>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</si>
  <si>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</si>
  <si>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</si>
  <si>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</si>
  <si>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</si>
  <si>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</si>
  <si>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</si>
  <si>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</si>
  <si>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</si>
  <si>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</si>
  <si>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</si>
  <si>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</si>
  <si>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</si>
  <si>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</si>
  <si>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</si>
  <si>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</si>
  <si>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</si>
  <si>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</si>
  <si>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</si>
  <si>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</si>
  <si>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</si>
  <si>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</si>
  <si>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</si>
  <si>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</si>
  <si>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</si>
  <si>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</si>
  <si>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</si>
  <si>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</si>
  <si>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</si>
  <si>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</si>
  <si>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</si>
  <si>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</si>
  <si>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</si>
  <si>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</si>
  <si>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</si>
  <si>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</si>
  <si>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</si>
  <si>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</si>
  <si>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</si>
  <si>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</si>
  <si>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</si>
  <si>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</si>
  <si>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</si>
  <si>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</si>
  <si>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</si>
  <si>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</si>
  <si>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</si>
  <si>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</si>
  <si>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</si>
  <si>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</si>
  <si>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</si>
  <si>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</si>
  <si>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</si>
  <si>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</si>
  <si>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</si>
  <si>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</si>
  <si>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</si>
  <si>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</si>
  <si>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</si>
  <si>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</si>
  <si>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</si>
  <si>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</si>
  <si>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</si>
  <si>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</si>
  <si>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</si>
  <si>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</si>
  <si>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</si>
  <si>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</si>
  <si>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</si>
  <si>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</si>
  <si>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</si>
  <si>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</si>
  <si>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</si>
  <si>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</si>
  <si>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</si>
  <si>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</si>
  <si>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</si>
  <si>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</si>
  <si>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</si>
  <si>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</si>
  <si>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</si>
  <si>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</si>
  <si>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</si>
  <si>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</si>
  <si>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</si>
  <si>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</si>
  <si>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</si>
  <si>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</si>
  <si>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</si>
  <si>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</si>
  <si>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</si>
  <si>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</si>
  <si>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</si>
  <si>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</si>
  <si>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</si>
  <si>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</si>
  <si>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</si>
  <si>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</si>
  <si>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</si>
  <si>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</si>
  <si>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</si>
  <si>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</si>
  <si>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</si>
  <si>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</si>
  <si>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</si>
  <si>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</si>
  <si>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</si>
  <si>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</si>
  <si>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</si>
  <si>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</si>
  <si>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</si>
  <si>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</si>
  <si>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</si>
  <si>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</si>
  <si>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</si>
  <si>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</si>
  <si>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</si>
  <si>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</si>
  <si>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</si>
  <si>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</si>
  <si>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</si>
  <si>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</si>
  <si>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</si>
  <si>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</si>
  <si>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</si>
  <si>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</si>
  <si>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</si>
  <si>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</si>
  <si>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</si>
  <si>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</si>
  <si>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</si>
  <si>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</si>
  <si>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</si>
  <si>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</si>
  <si>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</si>
  <si>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</si>
  <si>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</si>
  <si>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</si>
  <si>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</si>
  <si>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</si>
  <si>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</si>
  <si>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</si>
  <si>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</si>
  <si>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</si>
  <si>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</si>
  <si>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</si>
  <si>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</si>
  <si>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</si>
  <si>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</si>
  <si>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</si>
  <si>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</si>
  <si>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</si>
  <si>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</si>
  <si>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</si>
  <si>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</si>
  <si>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</si>
  <si>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</si>
  <si>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</si>
  <si>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</si>
  <si>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</si>
  <si>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</si>
  <si>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</si>
  <si>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</si>
  <si>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</si>
  <si>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</si>
  <si>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</si>
  <si>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</si>
  <si>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</si>
  <si>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</si>
  <si>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</si>
  <si>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</si>
  <si>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</si>
  <si>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</si>
  <si>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</si>
  <si>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</si>
  <si>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</si>
  <si>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</si>
  <si>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</si>
  <si>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</si>
  <si>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</si>
  <si>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</si>
  <si>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</si>
  <si>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</si>
  <si>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</si>
  <si>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</si>
  <si>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</si>
  <si>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</si>
  <si>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</si>
  <si>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</si>
  <si>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</si>
  <si>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</si>
  <si>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</si>
  <si>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</si>
  <si>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</si>
  <si>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</si>
  <si>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</si>
  <si>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</si>
  <si>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</si>
  <si>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</si>
  <si>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</si>
  <si>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</si>
  <si>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</si>
  <si>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</si>
  <si>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</si>
  <si>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</si>
  <si>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</si>
  <si>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</si>
  <si>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</si>
  <si>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</si>
  <si>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</si>
  <si>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</si>
  <si>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</si>
  <si>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</si>
  <si>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</si>
  <si>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</si>
  <si>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</si>
  <si>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</si>
  <si>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</si>
  <si>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</si>
  <si>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</si>
  <si>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</si>
  <si>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</si>
  <si>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</si>
  <si>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</si>
  <si>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</si>
  <si>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</si>
  <si>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</si>
  <si>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</si>
  <si>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</si>
  <si>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</si>
  <si>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</si>
  <si>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</si>
  <si>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</si>
  <si>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</si>
  <si>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</si>
  <si>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</si>
  <si>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</si>
  <si>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</si>
  <si>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</si>
  <si>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</si>
  <si>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</si>
  <si>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</si>
  <si>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</si>
  <si>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</si>
  <si>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</si>
  <si>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</si>
  <si>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</si>
  <si>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</si>
  <si>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</si>
  <si>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</si>
  <si>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</si>
  <si>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</si>
  <si>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</si>
  <si>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</si>
  <si>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</si>
  <si>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</si>
  <si>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</si>
  <si>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</si>
  <si>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</si>
  <si>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</si>
  <si>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</si>
  <si>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</si>
  <si>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</si>
  <si>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</si>
  <si>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</si>
  <si>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</si>
  <si>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</si>
  <si>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</si>
  <si>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</si>
  <si>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</si>
  <si>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</si>
  <si>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</si>
  <si>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</si>
  <si>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</si>
  <si>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</si>
  <si>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</si>
  <si>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</si>
  <si>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</si>
  <si>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</si>
  <si>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</si>
  <si>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</si>
  <si>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</si>
  <si>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</si>
  <si>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</si>
  <si>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</si>
  <si>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</si>
  <si>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</si>
  <si>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</si>
  <si>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</si>
  <si>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</si>
  <si>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</si>
  <si>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</si>
  <si>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</si>
  <si>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</si>
  <si>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</si>
  <si>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</si>
  <si>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</si>
  <si>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</si>
  <si>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</si>
  <si>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</si>
  <si>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</si>
  <si>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</si>
  <si>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</si>
  <si>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</si>
  <si>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</si>
  <si>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</si>
  <si>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</si>
  <si>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</si>
  <si>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</si>
  <si>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</si>
  <si>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</si>
  <si>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</si>
  <si>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</si>
  <si>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</si>
  <si>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</si>
  <si>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</si>
  <si>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</si>
  <si>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</si>
  <si>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</si>
  <si>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</si>
  <si>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</si>
  <si>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</si>
  <si>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</si>
  <si>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</si>
  <si>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</si>
  <si>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</si>
  <si>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</si>
  <si>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</si>
  <si>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</si>
  <si>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</si>
  <si>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</si>
  <si>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</si>
  <si>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</si>
  <si>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</si>
  <si>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</si>
  <si>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</si>
  <si>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</si>
  <si>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</si>
  <si>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</si>
  <si>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</si>
  <si>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</si>
  <si>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</si>
  <si>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</si>
  <si>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</si>
  <si>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</si>
  <si>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</si>
  <si>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</si>
  <si>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</si>
  <si>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</si>
  <si>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</si>
  <si>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</si>
  <si>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</si>
  <si>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</si>
  <si>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</si>
  <si>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</si>
  <si>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</si>
  <si>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</si>
  <si>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</si>
  <si>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</si>
  <si>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</si>
  <si>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</si>
  <si>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</si>
  <si>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</si>
  <si>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</si>
  <si>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</si>
  <si>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</si>
  <si>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</si>
  <si>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</si>
  <si>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</si>
  <si>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</si>
  <si>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</si>
  <si>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</si>
  <si>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</si>
  <si>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</si>
  <si>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</si>
  <si>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</si>
  <si>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</si>
  <si>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</si>
  <si>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</si>
  <si>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</si>
  <si>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</si>
  <si>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</si>
  <si>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</si>
  <si>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</si>
  <si>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</si>
  <si>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</si>
  <si>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</si>
  <si>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</si>
  <si>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</si>
  <si>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</si>
  <si>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</si>
  <si>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</si>
  <si>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</si>
  <si>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</si>
  <si>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</si>
  <si>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</si>
  <si>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</si>
  <si>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</si>
  <si>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</si>
  <si>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</si>
  <si>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</si>
  <si>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</si>
  <si>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</si>
  <si>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</si>
  <si>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</si>
  <si>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</si>
  <si>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</si>
  <si>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</si>
  <si>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</si>
  <si>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</si>
  <si>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</si>
  <si>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</si>
  <si>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</si>
  <si>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</si>
  <si>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</si>
  <si>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</si>
  <si>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</si>
  <si>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</si>
  <si>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</si>
  <si>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</si>
  <si>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</si>
  <si>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</si>
  <si>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</si>
  <si>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</si>
  <si>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</si>
  <si>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</si>
  <si>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</si>
  <si>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</si>
  <si>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</si>
  <si>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</si>
  <si>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</si>
  <si>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</si>
  <si>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</si>
  <si>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</si>
  <si>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</si>
  <si>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</si>
  <si>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</si>
  <si>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</si>
  <si>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</si>
  <si>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</si>
  <si>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</si>
  <si>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</si>
  <si>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</si>
  <si>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</si>
  <si>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</si>
  <si>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</si>
  <si>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</si>
  <si>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</si>
  <si>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</si>
  <si>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</si>
  <si>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</si>
  <si>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</si>
  <si>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</si>
  <si>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</si>
  <si>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</si>
  <si>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</si>
  <si>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</si>
  <si>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</si>
  <si>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</si>
  <si>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</si>
  <si>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</si>
  <si>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</si>
  <si>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</si>
  <si>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</si>
  <si>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</si>
  <si>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</si>
  <si>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</si>
  <si>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</si>
  <si>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</si>
  <si>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</si>
  <si>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</si>
  <si>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</si>
  <si>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</si>
  <si>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</si>
  <si>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</si>
  <si>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</si>
  <si>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</si>
  <si>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</si>
  <si>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</si>
  <si>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</si>
  <si>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</si>
  <si>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</si>
  <si>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</si>
  <si>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</si>
  <si>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</si>
  <si>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</si>
  <si>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</si>
  <si>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</si>
  <si>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</si>
  <si>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</si>
  <si>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</si>
  <si>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</si>
  <si>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</si>
  <si>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</si>
  <si>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</si>
  <si>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</si>
  <si>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</si>
  <si>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</si>
  <si>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</si>
  <si>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</si>
  <si>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</si>
  <si>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</si>
  <si>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</si>
  <si>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</si>
  <si>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</si>
  <si>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</si>
  <si>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</si>
  <si>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</si>
  <si>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</si>
  <si>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</si>
  <si>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</si>
  <si>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</si>
  <si>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</si>
  <si>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</si>
  <si>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</si>
  <si>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</si>
  <si>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</si>
  <si>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</si>
  <si>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</si>
  <si>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</si>
  <si>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</si>
  <si>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</si>
  <si>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</si>
  <si>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</si>
  <si>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</si>
  <si>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</si>
  <si>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</si>
  <si>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</si>
  <si>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</si>
  <si>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</si>
  <si>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</si>
  <si>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</si>
  <si>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</si>
  <si>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</si>
  <si>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</si>
  <si>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</si>
  <si>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</si>
  <si>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</si>
  <si>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</si>
  <si>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</si>
  <si>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</si>
  <si>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</si>
  <si>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</si>
  <si>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</si>
  <si>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</si>
  <si>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</si>
  <si>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</si>
  <si>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</si>
  <si>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</si>
  <si>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</si>
  <si>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</si>
  <si>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</si>
  <si>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</si>
  <si>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</si>
  <si>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</si>
  <si>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</si>
  <si>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</si>
  <si>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</si>
  <si>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</si>
  <si>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</si>
  <si>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</si>
  <si>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</si>
  <si>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</si>
  <si>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</si>
  <si>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</si>
  <si>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</si>
  <si>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</si>
  <si>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</si>
  <si>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</si>
  <si>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</si>
  <si>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</si>
  <si>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</si>
  <si>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</si>
  <si>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</si>
  <si>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</si>
  <si>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</si>
  <si>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</si>
  <si>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</si>
  <si>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</si>
  <si>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</si>
  <si>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</si>
  <si>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</si>
  <si>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</si>
  <si>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</si>
  <si>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</si>
  <si>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</si>
  <si>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</si>
  <si>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</si>
  <si>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</si>
  <si>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</si>
  <si>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</si>
  <si>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</si>
  <si>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</si>
  <si>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</si>
  <si>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</si>
  <si>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</si>
  <si>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</si>
  <si>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</si>
  <si>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</si>
  <si>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</si>
  <si>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</si>
  <si>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</si>
  <si>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</si>
  <si>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</si>
  <si>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</si>
  <si>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</si>
  <si>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</si>
  <si>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</si>
  <si>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</si>
  <si>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</si>
  <si>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</si>
  <si>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</si>
  <si>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</si>
  <si>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</si>
  <si>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</si>
  <si>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</si>
  <si>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</si>
  <si>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</si>
  <si>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</si>
  <si>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</si>
  <si>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</si>
  <si>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</si>
  <si>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</si>
  <si>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</si>
  <si>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</si>
  <si>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</si>
  <si>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</si>
  <si>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</si>
  <si>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</si>
  <si>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</si>
  <si>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</si>
  <si>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</si>
  <si>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</si>
  <si>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</si>
  <si>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</si>
  <si>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</si>
  <si>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</si>
  <si>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</si>
  <si>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</si>
  <si>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</si>
  <si>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</si>
  <si>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</si>
  <si>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</si>
  <si>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</si>
  <si>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</si>
  <si>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</si>
  <si>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</si>
  <si>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</si>
  <si>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</si>
  <si>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</si>
  <si>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</si>
  <si>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</si>
  <si>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</si>
  <si>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</si>
  <si>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</si>
  <si>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</si>
  <si>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</si>
  <si>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</si>
  <si>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</si>
  <si>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</si>
  <si>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</si>
  <si>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</si>
  <si>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</si>
  <si>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</si>
  <si>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</si>
  <si>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</si>
  <si>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</si>
  <si>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</si>
  <si>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</si>
  <si>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</si>
  <si>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</si>
  <si>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</si>
  <si>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</si>
  <si>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</si>
  <si>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</si>
  <si>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</si>
  <si>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</si>
  <si>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</si>
  <si>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</si>
  <si>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</si>
  <si>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</si>
  <si>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</si>
  <si>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</si>
  <si>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</si>
  <si>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</si>
  <si>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</si>
  <si>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</si>
  <si>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</si>
  <si>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</si>
  <si>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</si>
  <si>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</si>
  <si>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</si>
  <si>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</si>
  <si>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</si>
  <si>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</si>
  <si>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</si>
  <si>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</si>
  <si>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</si>
  <si>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</si>
  <si>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</si>
  <si>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</si>
  <si>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</si>
  <si>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</si>
  <si>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</si>
  <si>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</si>
  <si>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</si>
  <si>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</si>
  <si>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</si>
  <si>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</si>
  <si>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</si>
  <si>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</si>
  <si>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</si>
  <si>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</si>
  <si>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</si>
  <si>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</si>
  <si>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</si>
  <si>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</si>
  <si>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</si>
  <si>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</si>
  <si>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</si>
  <si>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</si>
  <si>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</si>
  <si>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</si>
  <si>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</si>
  <si>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</si>
  <si>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</si>
  <si>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</si>
  <si>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</si>
  <si>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</si>
  <si>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</si>
  <si>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</si>
  <si>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</si>
  <si>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</si>
  <si>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</si>
  <si>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</si>
  <si>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</si>
  <si>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</si>
  <si>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</si>
  <si>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</si>
  <si>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</si>
  <si>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</si>
  <si>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</si>
  <si>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</si>
  <si>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</si>
  <si>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</si>
  <si>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</si>
  <si>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</si>
  <si>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</si>
  <si>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</si>
  <si>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</si>
  <si>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</si>
  <si>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</si>
  <si>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</si>
  <si>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</si>
  <si>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</si>
  <si>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</si>
  <si>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</si>
  <si>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</si>
  <si>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</si>
  <si>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</si>
  <si>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</si>
  <si>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</si>
  <si>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</si>
  <si>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</si>
  <si>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</si>
  <si>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</si>
  <si>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</si>
  <si>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</si>
  <si>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</si>
  <si>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</si>
  <si>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</si>
  <si>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</si>
  <si>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</si>
  <si>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</si>
  <si>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</si>
  <si>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</si>
  <si>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</si>
  <si>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</si>
  <si>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</si>
  <si>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</si>
  <si>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</si>
  <si>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</si>
  <si>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</si>
  <si>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</si>
  <si>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</si>
  <si>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</si>
  <si>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</si>
  <si>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</si>
  <si>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</si>
  <si>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</si>
  <si>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</si>
  <si>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</si>
  <si>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</si>
  <si>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</si>
  <si>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</si>
  <si>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</si>
  <si>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</si>
  <si>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</si>
  <si>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</si>
  <si>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</si>
  <si>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</si>
  <si>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</si>
  <si>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</si>
  <si>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</si>
  <si>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</si>
  <si>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</si>
  <si>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</si>
  <si>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</si>
  <si>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</si>
  <si>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</si>
  <si>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</si>
  <si>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</si>
  <si>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</si>
  <si>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</si>
  <si>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</si>
  <si>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</si>
  <si>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</si>
  <si>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</si>
  <si>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</si>
  <si>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</si>
  <si>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</si>
  <si>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</si>
  <si>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</si>
  <si>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</si>
  <si>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</si>
  <si>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</si>
  <si>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</si>
  <si>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</si>
  <si>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</si>
  <si>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</si>
  <si>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</si>
  <si>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</si>
  <si>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</si>
  <si>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</si>
  <si>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</si>
  <si>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</si>
  <si>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</si>
  <si>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</si>
  <si>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</si>
  <si>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</si>
  <si>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</si>
  <si>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</si>
  <si>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</si>
  <si>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</si>
  <si>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</si>
  <si>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</si>
  <si>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</si>
  <si>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</si>
  <si>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</si>
  <si>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</si>
  <si>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</si>
  <si>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</si>
  <si>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</si>
  <si>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</si>
  <si>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</si>
  <si>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</si>
  <si>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</si>
  <si>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</si>
  <si>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</si>
  <si>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</si>
  <si>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</si>
  <si>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</si>
  <si>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</si>
  <si>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</si>
  <si>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</si>
  <si>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</si>
  <si>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</si>
  <si>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</si>
  <si>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</si>
  <si>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</si>
  <si>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</si>
  <si>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</si>
  <si>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</si>
  <si>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</si>
  <si>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</si>
  <si>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</si>
  <si>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</si>
  <si>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</si>
  <si>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</si>
  <si>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</si>
  <si>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</si>
  <si>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</si>
  <si>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</si>
  <si>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</si>
  <si>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</si>
  <si>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</si>
  <si>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</si>
  <si>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</si>
  <si>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</si>
  <si>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</si>
  <si>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</si>
  <si>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</si>
  <si>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</si>
  <si>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</si>
  <si>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</si>
  <si>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</si>
  <si>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</si>
  <si>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</si>
  <si>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</si>
  <si>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</si>
  <si>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</si>
  <si>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</si>
  <si>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</si>
  <si>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</si>
  <si>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</si>
  <si>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</si>
  <si>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</si>
  <si>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</si>
  <si>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</si>
  <si>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</si>
  <si>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</si>
  <si>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</si>
  <si>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</si>
  <si>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</si>
  <si>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</si>
  <si>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</si>
  <si>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</si>
  <si>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</si>
  <si>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</si>
  <si>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</si>
  <si>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</si>
  <si>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</si>
  <si>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</si>
  <si>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</si>
  <si>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</si>
  <si>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</si>
  <si>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</si>
  <si>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</si>
  <si>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</si>
  <si>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</si>
  <si>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</si>
  <si>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</si>
  <si>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</si>
  <si>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</si>
  <si>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</si>
  <si>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</si>
  <si>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</si>
  <si>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</si>
  <si>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</si>
  <si>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</si>
  <si>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</si>
  <si>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</si>
  <si>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</si>
  <si>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</si>
  <si>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</si>
  <si>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</si>
  <si>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</si>
  <si>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</si>
  <si>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</si>
  <si>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</si>
  <si>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</si>
  <si>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</si>
  <si>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</si>
  <si>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</si>
  <si>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</si>
  <si>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</si>
  <si>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</si>
  <si>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</si>
  <si>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</si>
  <si>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</si>
  <si>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</si>
  <si>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</si>
  <si>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</si>
  <si>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</si>
  <si>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</si>
  <si>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</si>
  <si>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</si>
  <si>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</si>
  <si>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</si>
  <si>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</si>
  <si>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</si>
  <si>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</si>
  <si>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</si>
  <si>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</si>
  <si>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</si>
  <si>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</si>
  <si>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</si>
  <si>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</si>
  <si>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</si>
  <si>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</si>
  <si>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</si>
  <si>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</si>
  <si>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</si>
  <si>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</si>
  <si>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</si>
  <si>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</si>
  <si>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</si>
  <si>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</si>
  <si>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</si>
  <si>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</si>
  <si>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</si>
  <si>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</si>
  <si>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</si>
  <si>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</si>
  <si>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</si>
  <si>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</si>
  <si>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</si>
  <si>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</si>
  <si>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</si>
  <si>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</si>
  <si>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</si>
  <si>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</si>
  <si>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</si>
  <si>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</si>
  <si>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</si>
  <si>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</si>
  <si>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</si>
  <si>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</si>
  <si>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</si>
  <si>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</si>
  <si>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</si>
  <si>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</si>
  <si>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</si>
  <si>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</si>
  <si>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</si>
  <si>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</si>
  <si>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</si>
  <si>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</si>
  <si>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</si>
  <si>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</si>
  <si>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</si>
  <si>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</si>
  <si>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</si>
  <si>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</si>
  <si>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</si>
  <si>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</si>
  <si>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</si>
  <si>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</si>
  <si>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</si>
  <si>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</si>
  <si>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</si>
  <si>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</si>
  <si>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</si>
  <si>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</si>
  <si>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</si>
  <si>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</si>
  <si>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</si>
  <si>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</si>
  <si>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</si>
  <si>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</si>
  <si>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</si>
  <si>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</si>
  <si>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</si>
  <si>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</si>
  <si>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</si>
  <si>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</si>
  <si>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</si>
  <si>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</si>
  <si>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</si>
  <si>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</si>
  <si>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</si>
  <si>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</si>
  <si>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</si>
  <si>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</si>
  <si>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</si>
  <si>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</si>
  <si>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</si>
  <si>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</si>
  <si>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</si>
  <si>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</si>
  <si>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</si>
  <si>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</si>
  <si>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</si>
  <si>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</si>
  <si>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</si>
  <si>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</si>
  <si>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</si>
  <si>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</si>
  <si>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</si>
  <si>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</si>
  <si>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</si>
  <si>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</si>
  <si>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</si>
  <si>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</si>
  <si>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</si>
  <si>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</si>
  <si>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</si>
  <si>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</si>
  <si>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</si>
  <si>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</si>
  <si>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</si>
  <si>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</si>
  <si>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</si>
  <si>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</si>
  <si>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</si>
  <si>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</si>
  <si>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</si>
  <si>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</si>
  <si>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</si>
  <si>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</si>
  <si>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</si>
  <si>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</si>
  <si>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</si>
  <si>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</si>
  <si>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</si>
  <si>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</si>
  <si>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</si>
  <si>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</si>
  <si>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</si>
  <si>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</si>
  <si>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</si>
  <si>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</si>
  <si>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</si>
  <si>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</si>
  <si>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</si>
  <si>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</si>
  <si>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</si>
  <si>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</si>
  <si>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</si>
  <si>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</si>
  <si>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</si>
  <si>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</si>
  <si>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</si>
  <si>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</si>
  <si>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</si>
  <si>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</si>
  <si>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</si>
  <si>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</si>
  <si>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</si>
  <si>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</si>
  <si>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</si>
  <si>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</si>
  <si>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</si>
  <si>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</si>
  <si>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</si>
  <si>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</si>
  <si>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</si>
  <si>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</si>
  <si>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</si>
  <si>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</si>
  <si>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</si>
  <si>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</si>
  <si>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</si>
  <si>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</si>
  <si>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</si>
  <si>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</si>
  <si>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</si>
  <si>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</si>
  <si>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</si>
  <si>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</si>
  <si>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</si>
  <si>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</si>
  <si>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</si>
  <si>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</si>
  <si>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</si>
  <si>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</si>
  <si>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</si>
  <si>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</si>
  <si>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</si>
  <si>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</si>
  <si>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</si>
  <si>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</si>
  <si>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</si>
  <si>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</si>
  <si>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</si>
  <si>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</si>
  <si>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</si>
  <si>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</si>
  <si>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</si>
  <si>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</si>
  <si>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</si>
  <si>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</si>
  <si>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</si>
  <si>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</si>
  <si>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</si>
  <si>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</si>
  <si>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</si>
  <si>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</si>
  <si>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</si>
  <si>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</si>
  <si>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</si>
  <si>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</si>
  <si>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</si>
  <si>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</si>
  <si>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</si>
  <si>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</si>
  <si>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</si>
  <si>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</si>
  <si>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</si>
  <si>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</si>
  <si>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</si>
  <si>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</si>
  <si>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</si>
  <si>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</si>
  <si>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</si>
  <si>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</si>
  <si>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</si>
  <si>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</si>
  <si>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</si>
  <si>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</si>
  <si>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</si>
  <si>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</si>
  <si>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</si>
  <si>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</si>
  <si>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</si>
  <si>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</si>
  <si>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</si>
  <si>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</si>
  <si>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</si>
  <si>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</si>
  <si>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</si>
  <si>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</si>
  <si>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</si>
  <si>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</si>
  <si>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</si>
  <si>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</si>
  <si>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</si>
  <si>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</si>
  <si>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</si>
  <si>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</si>
  <si>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</si>
  <si>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</si>
  <si>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</si>
  <si>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</si>
  <si>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</si>
  <si>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</si>
  <si>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</si>
  <si>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</si>
  <si>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</si>
  <si>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</si>
  <si>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</si>
  <si>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</si>
  <si>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</si>
  <si>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</si>
  <si>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</si>
  <si>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</si>
  <si>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</si>
  <si>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</si>
  <si>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</si>
  <si>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</si>
  <si>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</si>
  <si>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</si>
  <si>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</si>
  <si>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</si>
  <si>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</si>
  <si>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</si>
  <si>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</si>
  <si>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</si>
  <si>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</si>
  <si>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</si>
  <si>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</si>
  <si>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</si>
  <si>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</si>
  <si>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</si>
  <si>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</si>
  <si>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</si>
  <si>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</si>
  <si>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</si>
  <si>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</si>
  <si>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</si>
  <si>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</si>
  <si>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</si>
  <si>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</si>
  <si>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</si>
  <si>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</si>
  <si>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</si>
  <si>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</si>
  <si>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</si>
  <si>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</si>
  <si>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</si>
  <si>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</si>
  <si>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</si>
  <si>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</si>
  <si>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</si>
  <si>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</si>
  <si>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</si>
  <si>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</si>
  <si>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</si>
  <si>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</si>
  <si>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</si>
  <si>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</si>
  <si>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</si>
  <si>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</si>
  <si>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</si>
  <si>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</si>
  <si>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</si>
  <si>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</si>
  <si>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</si>
  <si>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</si>
  <si>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</si>
  <si>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</si>
  <si>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</si>
  <si>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</si>
  <si>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</si>
  <si>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</si>
  <si>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</si>
  <si>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</si>
  <si>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</si>
  <si>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</si>
  <si>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</si>
  <si>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</si>
  <si>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</si>
  <si>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</si>
  <si>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</si>
  <si>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</si>
  <si>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</si>
  <si>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</si>
  <si>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</si>
  <si>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</si>
  <si>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</si>
  <si>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</si>
  <si>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</si>
  <si>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</si>
  <si>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</si>
  <si>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</si>
  <si>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</si>
  <si>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</si>
  <si>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</si>
  <si>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</si>
  <si>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</si>
  <si>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</si>
  <si>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</si>
  <si>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</si>
  <si>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</si>
  <si>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</si>
  <si>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</si>
  <si>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</si>
  <si>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</si>
  <si>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</si>
  <si>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</si>
  <si>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</si>
  <si>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</si>
  <si>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</si>
  <si>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</si>
  <si>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</si>
  <si>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</si>
  <si>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</si>
  <si>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</si>
  <si>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</si>
  <si>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</si>
  <si>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</si>
  <si>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</si>
  <si>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</si>
  <si>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</si>
  <si>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</si>
  <si>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</si>
  <si>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</si>
  <si>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</si>
  <si>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</si>
  <si>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</si>
  <si>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</si>
  <si>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</si>
  <si>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</si>
  <si>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</si>
  <si>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</si>
  <si>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</si>
  <si>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</si>
  <si>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</si>
  <si>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</si>
  <si>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</si>
  <si>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</si>
  <si>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</si>
  <si>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</si>
  <si>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</si>
  <si>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</si>
  <si>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</si>
  <si>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</si>
  <si>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</si>
  <si>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</si>
  <si>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</si>
  <si>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</si>
  <si>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</si>
  <si>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</si>
  <si>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</si>
  <si>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</si>
  <si>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</si>
  <si>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</si>
  <si>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</si>
  <si>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</si>
  <si>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</si>
  <si>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</si>
  <si>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</si>
  <si>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</si>
  <si>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</si>
  <si>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</si>
  <si>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</si>
  <si>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</si>
  <si>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</si>
  <si>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</si>
  <si>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</si>
  <si>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</si>
  <si>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</si>
  <si>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</si>
  <si>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</si>
  <si>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</si>
  <si>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</si>
  <si>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</si>
  <si>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</si>
  <si>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</si>
  <si>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</si>
  <si>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</si>
  <si>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</si>
  <si>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</si>
  <si>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</si>
  <si>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</si>
  <si>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</si>
  <si>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</si>
  <si>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</si>
  <si>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</si>
  <si>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</si>
  <si>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</si>
  <si>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</si>
  <si>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</si>
  <si>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</si>
  <si>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</si>
  <si>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</si>
  <si>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</si>
  <si>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</si>
  <si>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</si>
  <si>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</si>
  <si>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</si>
  <si>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</si>
  <si>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</si>
  <si>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</si>
  <si>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</si>
  <si>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</si>
  <si>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</si>
  <si>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</si>
  <si>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</si>
  <si>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</si>
  <si>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</si>
  <si>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</si>
  <si>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</si>
  <si>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</si>
  <si>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</si>
  <si>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</si>
  <si>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</si>
  <si>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</si>
  <si>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</si>
  <si>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</si>
  <si>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</si>
  <si>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</si>
  <si>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</si>
  <si>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</si>
  <si>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</si>
  <si>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</si>
  <si>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</si>
  <si>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</si>
  <si>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</si>
  <si>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</si>
  <si>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</si>
  <si>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</si>
  <si>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</si>
  <si>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</si>
  <si>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</si>
  <si>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</si>
  <si>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</si>
  <si>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</si>
  <si>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</si>
  <si>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</si>
  <si>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</si>
  <si>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</si>
  <si>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</si>
  <si>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</si>
  <si>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</si>
  <si>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</si>
  <si>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</si>
  <si>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</si>
  <si>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</si>
  <si>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</si>
  <si>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</si>
  <si>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</si>
  <si>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</si>
  <si>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</si>
  <si>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</si>
  <si>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</si>
  <si>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</si>
  <si>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</si>
  <si>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</si>
  <si>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</si>
  <si>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</si>
  <si>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</si>
  <si>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</si>
  <si>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</si>
  <si>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</si>
  <si>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</si>
  <si>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</si>
  <si>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</si>
  <si>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</si>
  <si>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</si>
  <si>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</si>
  <si>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</si>
  <si>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</si>
  <si>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</si>
  <si>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</si>
  <si>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</si>
  <si>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</si>
  <si>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</si>
  <si>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</si>
  <si>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</si>
  <si>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</si>
  <si>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</si>
  <si>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</si>
  <si>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</si>
  <si>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</si>
  <si>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</si>
  <si>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</si>
  <si>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</si>
  <si>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</si>
  <si>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</si>
  <si>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</si>
  <si>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</si>
  <si>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</si>
  <si>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</si>
  <si>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</si>
  <si>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</si>
  <si>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</si>
  <si>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</si>
  <si>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</si>
  <si>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</si>
  <si>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</si>
  <si>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</si>
  <si>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</si>
  <si>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</si>
  <si>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</si>
  <si>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</si>
  <si>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</si>
  <si>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</si>
  <si>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</si>
  <si>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</si>
  <si>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</si>
  <si>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</si>
  <si>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</si>
  <si>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</si>
  <si>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</si>
  <si>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</si>
  <si>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</si>
  <si>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</si>
  <si>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</si>
  <si>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</si>
  <si>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</si>
  <si>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</si>
  <si>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</si>
  <si>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</si>
  <si>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</si>
  <si>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</si>
  <si>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</si>
  <si>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</si>
  <si>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</si>
  <si>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</si>
  <si>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</si>
  <si>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</si>
  <si>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</si>
  <si>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</si>
  <si>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</si>
  <si>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</si>
  <si>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</si>
  <si>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</si>
  <si>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</si>
  <si>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</si>
  <si>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</si>
  <si>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</si>
  <si>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</si>
  <si>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</si>
  <si>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</si>
  <si>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</si>
  <si>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</si>
  <si>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</si>
  <si>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</si>
  <si>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</si>
  <si>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</si>
  <si>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</si>
  <si>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</si>
  <si>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</si>
  <si>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</si>
  <si>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</si>
  <si>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</si>
  <si>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</si>
  <si>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</si>
  <si>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</si>
  <si>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</si>
  <si>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</si>
  <si>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</si>
  <si>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</si>
  <si>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</si>
  <si>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</si>
  <si>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</si>
  <si>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</si>
  <si>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</si>
  <si>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</si>
  <si>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</si>
  <si>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</si>
  <si>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</si>
  <si>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</si>
  <si>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</si>
  <si>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</si>
  <si>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</si>
  <si>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</si>
  <si>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</si>
  <si>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</si>
  <si>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</si>
  <si>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</si>
  <si>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</si>
  <si>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</si>
  <si>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</si>
  <si>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</si>
  <si>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</si>
  <si>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</si>
  <si>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</si>
  <si>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</si>
  <si>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</si>
  <si>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</si>
  <si>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</si>
  <si>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</si>
  <si>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</si>
  <si>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</si>
  <si>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</si>
  <si>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</si>
  <si>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</si>
  <si>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</si>
  <si>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</si>
  <si>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</si>
  <si>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</si>
  <si>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</si>
  <si>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</si>
  <si>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</si>
  <si>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</si>
  <si>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</si>
  <si>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</si>
  <si>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</si>
  <si>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</si>
  <si>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</si>
  <si>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</si>
  <si>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</si>
  <si>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</si>
  <si>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</si>
  <si>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</si>
  <si>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</si>
  <si>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</si>
  <si>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</si>
  <si>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</si>
  <si>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</si>
  <si>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</si>
  <si>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</si>
  <si>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</si>
  <si>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</si>
  <si>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</si>
  <si>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</si>
  <si>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</si>
  <si>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</si>
  <si>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</si>
  <si>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</si>
  <si>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</si>
  <si>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</si>
  <si>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</si>
  <si>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</si>
  <si>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</si>
  <si>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</si>
  <si>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</si>
  <si>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</si>
  <si>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</si>
  <si>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</si>
  <si>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</si>
  <si>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</si>
  <si>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</si>
  <si>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</si>
  <si>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</si>
  <si>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</si>
  <si>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</si>
  <si>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</si>
  <si>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</si>
  <si>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</si>
  <si>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</si>
  <si>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</si>
  <si>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</si>
  <si>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</si>
  <si>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</si>
  <si>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</si>
  <si>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</si>
  <si>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</si>
  <si>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</si>
  <si>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</si>
  <si>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</si>
  <si>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</si>
  <si>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</si>
  <si>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</si>
  <si>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</si>
  <si>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</si>
  <si>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</si>
  <si>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</si>
  <si>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</si>
  <si>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</si>
  <si>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</si>
  <si>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</si>
  <si>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</si>
  <si>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</si>
  <si>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</si>
  <si>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</si>
  <si>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</si>
  <si>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</si>
  <si>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</si>
  <si>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</si>
  <si>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</si>
  <si>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</si>
  <si>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</si>
  <si>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</si>
  <si>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</si>
  <si>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</si>
  <si>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</si>
  <si>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</si>
  <si>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</si>
  <si>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</si>
  <si>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</si>
  <si>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</si>
  <si>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</si>
  <si>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</si>
  <si>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</si>
  <si>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</si>
  <si>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</si>
  <si>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</si>
  <si>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</si>
  <si>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</si>
  <si>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</si>
  <si>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</si>
  <si>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</si>
  <si>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</si>
  <si>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</si>
  <si>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</si>
  <si>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</si>
  <si>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</si>
  <si>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</si>
  <si>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</si>
  <si>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</si>
  <si>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</si>
  <si>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</si>
  <si>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</si>
  <si>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</si>
  <si>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</si>
  <si>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</si>
  <si>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</si>
  <si>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</si>
  <si>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</si>
  <si>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</si>
  <si>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</si>
  <si>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</si>
  <si>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</si>
  <si>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</si>
  <si>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</si>
  <si>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</si>
  <si>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</si>
  <si>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</si>
  <si>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</si>
  <si>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</si>
  <si>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</si>
  <si>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</si>
  <si>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</si>
  <si>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</si>
  <si>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</si>
  <si>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</si>
  <si>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</si>
  <si>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</si>
  <si>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</si>
  <si>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</si>
  <si>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</si>
  <si>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</si>
  <si>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</si>
  <si>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</si>
  <si>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</si>
  <si>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</si>
  <si>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</si>
  <si>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</si>
  <si>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</si>
  <si>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</si>
  <si>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</si>
  <si>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</si>
  <si>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</si>
  <si>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</si>
  <si>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</si>
  <si>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</si>
  <si>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</si>
  <si>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</si>
  <si>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</si>
  <si>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</si>
  <si>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</si>
  <si>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</si>
  <si>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</si>
  <si>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</si>
  <si>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</si>
  <si>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</si>
  <si>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</si>
  <si>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</si>
  <si>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</si>
  <si>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</si>
  <si>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</si>
  <si>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</si>
  <si>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</si>
  <si>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</si>
  <si>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</si>
  <si>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</si>
  <si>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</si>
  <si>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</si>
  <si>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</si>
  <si>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</si>
  <si>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</si>
  <si>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</si>
  <si>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</si>
  <si>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</si>
  <si>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</si>
  <si>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</si>
  <si>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</si>
  <si>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</si>
  <si>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</si>
  <si>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</si>
  <si>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</si>
  <si>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</si>
  <si>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</si>
  <si>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</si>
  <si>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</si>
  <si>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</si>
  <si>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</si>
  <si>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</si>
  <si>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</si>
  <si>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</si>
  <si>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</si>
  <si>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</si>
  <si>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</si>
  <si>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</si>
  <si>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</si>
  <si>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</si>
  <si>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</si>
  <si>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</si>
  <si>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</si>
  <si>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</si>
  <si>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</si>
  <si>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</si>
  <si>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</si>
  <si>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</si>
  <si>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</si>
  <si>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</si>
  <si>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</si>
  <si>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</si>
  <si>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</si>
  <si>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</si>
  <si>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</si>
  <si>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</si>
  <si>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</si>
  <si>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</si>
  <si>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</si>
  <si>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</si>
  <si>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</si>
  <si>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</si>
  <si>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</si>
  <si>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</si>
  <si>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</si>
  <si>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</si>
  <si>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</si>
  <si>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</si>
  <si>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</si>
  <si>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</si>
  <si>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</si>
  <si>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</si>
  <si>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</si>
  <si>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</si>
  <si>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</si>
  <si>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</si>
  <si>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</si>
  <si>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</si>
  <si>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</si>
  <si>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</si>
  <si>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</si>
  <si>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</si>
  <si>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</si>
  <si>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</si>
  <si>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</si>
  <si>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</si>
  <si>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</si>
  <si>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</si>
  <si>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</si>
  <si>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</si>
  <si>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</si>
  <si>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</si>
  <si>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</si>
  <si>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</si>
  <si>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</si>
  <si>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</si>
  <si>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</si>
  <si>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</si>
  <si>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</si>
  <si>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</si>
  <si>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</si>
  <si>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</si>
  <si>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</si>
  <si>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</si>
  <si>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</si>
  <si>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</si>
  <si>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</si>
  <si>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</si>
  <si>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</si>
  <si>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</si>
  <si>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</si>
  <si>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</si>
  <si>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</si>
  <si>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</si>
  <si>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</si>
  <si>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</si>
  <si>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</si>
  <si>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</si>
  <si>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</si>
  <si>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</si>
  <si>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</si>
  <si>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</si>
  <si>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</si>
  <si>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</si>
  <si>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</si>
  <si>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</si>
  <si>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</si>
  <si>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</si>
  <si>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</si>
  <si>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</si>
  <si>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</si>
  <si>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</si>
  <si>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</si>
  <si>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</si>
  <si>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</si>
  <si>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</si>
  <si>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</si>
  <si>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</si>
  <si>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</si>
  <si>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</si>
  <si>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</si>
  <si>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</si>
  <si>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</si>
  <si>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</si>
  <si>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</si>
  <si>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</si>
  <si>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</si>
  <si>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</si>
  <si>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</si>
  <si>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</si>
  <si>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</si>
  <si>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</si>
  <si>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</si>
  <si>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</si>
  <si>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</si>
  <si>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</si>
  <si>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</si>
  <si>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</si>
  <si>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</si>
  <si>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</si>
  <si>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</si>
  <si>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</si>
  <si>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</si>
  <si>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</si>
  <si>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</si>
  <si>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</si>
  <si>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</si>
  <si>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</si>
  <si>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</si>
  <si>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</si>
  <si>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</si>
  <si>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</si>
  <si>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</si>
  <si>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</si>
  <si>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</si>
  <si>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</si>
  <si>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</si>
  <si>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</si>
  <si>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</si>
  <si>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</si>
  <si>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</si>
  <si>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</si>
  <si>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</si>
  <si>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</si>
  <si>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</si>
  <si>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</si>
  <si>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</si>
  <si>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</si>
  <si>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</si>
  <si>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</si>
  <si>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</si>
  <si>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</si>
  <si>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</si>
  <si>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</si>
  <si>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</si>
  <si>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</si>
  <si>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</si>
  <si>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</si>
  <si>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</si>
  <si>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</si>
  <si>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</si>
  <si>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</si>
  <si>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</si>
  <si>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</si>
  <si>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</si>
  <si>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</si>
  <si>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</si>
  <si>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</si>
  <si>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</si>
  <si>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</si>
  <si>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</si>
  <si>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</si>
  <si>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</si>
  <si>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</si>
  <si>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</si>
  <si>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</si>
  <si>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</si>
  <si>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</si>
  <si>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</si>
  <si>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</si>
  <si>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</si>
  <si>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</si>
  <si>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</si>
  <si>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</si>
  <si>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</si>
  <si>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</si>
  <si>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</si>
  <si>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</si>
  <si>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</si>
  <si>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</si>
  <si>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</si>
  <si>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</si>
  <si>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</si>
  <si>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</si>
  <si>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</si>
  <si>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</si>
  <si>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</si>
  <si>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</si>
  <si>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</si>
  <si>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</si>
  <si>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</si>
  <si>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</si>
  <si>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</si>
  <si>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</si>
  <si>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</si>
  <si>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</si>
  <si>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</si>
  <si>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</si>
  <si>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</si>
  <si>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</si>
  <si>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</si>
  <si>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</si>
  <si>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</si>
  <si>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</si>
  <si>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</si>
  <si>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</si>
  <si>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</si>
  <si>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</si>
  <si>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</si>
  <si>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</si>
  <si>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</si>
  <si>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</si>
  <si>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</si>
  <si>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</si>
  <si>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</si>
  <si>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</si>
  <si>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</si>
  <si>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</si>
  <si>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</si>
  <si>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</si>
  <si>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</si>
  <si>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</si>
  <si>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</si>
  <si>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</si>
  <si>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</si>
  <si>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</si>
  <si>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</si>
  <si>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</si>
  <si>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</si>
  <si>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</si>
  <si>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</si>
  <si>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</si>
  <si>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</si>
  <si>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</si>
  <si>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</si>
  <si>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</si>
  <si>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</si>
  <si>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</si>
  <si>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</si>
  <si>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</si>
  <si>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</si>
  <si>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</si>
  <si>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</si>
  <si>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</si>
  <si>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</si>
  <si>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</si>
  <si>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</si>
  <si>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</si>
  <si>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</si>
  <si>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</si>
  <si>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</si>
  <si>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</si>
  <si>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</si>
  <si>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</si>
  <si>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</si>
  <si>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</si>
  <si>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</si>
  <si>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</si>
  <si>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</si>
  <si>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</si>
  <si>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</si>
  <si>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</si>
  <si>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</si>
  <si>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</si>
  <si>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</si>
  <si>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</si>
  <si>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</si>
  <si>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</si>
  <si>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</si>
  <si>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</si>
  <si>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</si>
  <si>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</si>
  <si>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</si>
  <si>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</si>
  <si>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</si>
  <si>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</si>
  <si>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</si>
  <si>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</si>
  <si>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</si>
  <si>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</si>
  <si>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</si>
  <si>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</si>
  <si>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</si>
  <si>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</si>
  <si>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</si>
  <si>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</si>
  <si>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</si>
  <si>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</si>
  <si>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</si>
  <si>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</si>
  <si>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</si>
  <si>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</si>
  <si>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</si>
  <si>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</si>
  <si>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</si>
  <si>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</si>
  <si>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</si>
  <si>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</si>
  <si>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</si>
  <si>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</si>
  <si>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</si>
  <si>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</si>
  <si>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</si>
  <si>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</si>
  <si>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</si>
  <si>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</si>
  <si>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</si>
  <si>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</si>
  <si>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</si>
  <si>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</si>
  <si>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</si>
  <si>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</si>
  <si>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</si>
  <si>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</si>
  <si>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</si>
  <si>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</si>
  <si>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</si>
  <si>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</si>
  <si>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</si>
  <si>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</si>
  <si>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</si>
  <si>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</si>
  <si>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</si>
  <si>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</si>
  <si>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</si>
  <si>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</si>
  <si>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</si>
  <si>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</si>
  <si>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</si>
  <si>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</si>
  <si>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</si>
  <si>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</si>
  <si>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</si>
  <si>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</si>
  <si>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</si>
  <si>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</si>
  <si>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</si>
  <si>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</si>
  <si>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</si>
  <si>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</si>
  <si>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</si>
  <si>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</si>
  <si>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</si>
  <si>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</si>
  <si>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</si>
  <si>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</si>
  <si>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</si>
  <si>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</si>
  <si>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</si>
  <si>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</si>
  <si>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</si>
  <si>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</si>
  <si>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</si>
  <si>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</si>
  <si>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</si>
  <si>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</si>
  <si>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</si>
  <si>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</si>
  <si>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</si>
  <si>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</si>
  <si>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</si>
  <si>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</si>
  <si>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</si>
  <si>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</si>
  <si>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</si>
  <si>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</si>
  <si>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</si>
  <si>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</si>
  <si>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</si>
  <si>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</si>
  <si>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</si>
  <si>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</si>
  <si>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</si>
  <si>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</si>
  <si>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</si>
  <si>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</si>
  <si>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</si>
  <si>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</si>
  <si>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</si>
  <si>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</si>
  <si>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</si>
  <si>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</si>
  <si>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</si>
  <si>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</si>
  <si>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</si>
  <si>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</si>
  <si>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</si>
  <si>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</si>
  <si>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</si>
  <si>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</si>
  <si>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</si>
  <si>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</si>
  <si>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</si>
  <si>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</si>
  <si>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</si>
  <si>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</si>
  <si>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</si>
  <si>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</si>
  <si>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</si>
  <si>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</si>
  <si>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</si>
  <si>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</si>
  <si>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</si>
  <si>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</si>
  <si>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</si>
  <si>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</si>
  <si>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</si>
  <si>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</si>
  <si>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</si>
  <si>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</si>
  <si>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</si>
  <si>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</si>
  <si>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</si>
  <si>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</si>
  <si>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</si>
  <si>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</si>
  <si>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</si>
  <si>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</si>
  <si>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</si>
  <si>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</si>
  <si>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</si>
  <si>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</si>
  <si>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</si>
  <si>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</si>
  <si>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</si>
  <si>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</si>
  <si>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</si>
  <si>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</si>
  <si>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</si>
  <si>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</si>
  <si>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</si>
  <si>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</si>
  <si>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</si>
  <si>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</si>
  <si>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</si>
  <si>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</si>
  <si>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</si>
  <si>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</si>
  <si>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</si>
  <si>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</si>
  <si>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</si>
  <si>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</si>
  <si>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</si>
  <si>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</si>
  <si>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</si>
  <si>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</si>
  <si>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</si>
  <si>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</si>
  <si>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</si>
  <si>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</si>
  <si>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</si>
  <si>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</si>
  <si>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</si>
  <si>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</si>
  <si>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</si>
  <si>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</si>
  <si>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</si>
  <si>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</si>
  <si>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</si>
  <si>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</si>
  <si>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</si>
  <si>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</si>
  <si>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</si>
  <si>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</si>
  <si>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</si>
  <si>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</si>
  <si>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</si>
  <si>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</si>
  <si>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</si>
  <si>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</si>
  <si>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</si>
  <si>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</si>
  <si>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</si>
  <si>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</si>
  <si>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</si>
  <si>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</si>
  <si>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</si>
  <si>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</si>
  <si>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</si>
  <si>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</si>
  <si>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</si>
  <si>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</si>
  <si>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</si>
  <si>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</si>
  <si>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</si>
  <si>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</si>
  <si>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</si>
  <si>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</si>
  <si>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</si>
  <si>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</si>
  <si>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</si>
  <si>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</si>
  <si>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</si>
  <si>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</si>
  <si>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</si>
  <si>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</si>
  <si>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</si>
  <si>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</si>
  <si>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</si>
  <si>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</si>
  <si>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</si>
  <si>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</si>
  <si>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</si>
  <si>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</si>
  <si>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</si>
  <si>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</si>
  <si>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</si>
  <si>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</si>
  <si>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</si>
  <si>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</si>
  <si>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</si>
  <si>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</si>
  <si>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</si>
  <si>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</si>
  <si>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</si>
  <si>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</si>
  <si>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</si>
  <si>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</si>
  <si>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</si>
  <si>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</si>
  <si>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</si>
  <si>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</si>
  <si>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</si>
  <si>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</si>
  <si>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</si>
  <si>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</si>
  <si>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</si>
  <si>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</si>
  <si>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</si>
  <si>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</si>
  <si>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</si>
  <si>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</si>
  <si>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</si>
  <si>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</si>
  <si>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</si>
  <si>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</si>
  <si>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</si>
  <si>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</si>
  <si>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</si>
  <si>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</si>
  <si>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</si>
  <si>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</si>
  <si>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</si>
  <si>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</si>
  <si>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</si>
  <si>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</si>
  <si>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</si>
  <si>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</si>
  <si>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</si>
  <si>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</si>
  <si>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</si>
  <si>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</si>
  <si>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</si>
  <si>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</si>
  <si>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</si>
  <si>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</si>
  <si>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</si>
  <si>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</si>
  <si>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</si>
  <si>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</si>
  <si>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</si>
  <si>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</si>
  <si>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</si>
  <si>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</si>
  <si>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</si>
  <si>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</si>
  <si>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</si>
  <si>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</si>
  <si>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</si>
  <si>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</si>
  <si>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</si>
  <si>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</si>
  <si>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</si>
  <si>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</si>
  <si>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</si>
  <si>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</si>
  <si>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</si>
  <si>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</si>
  <si>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</si>
  <si>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</si>
  <si>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</si>
  <si>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</si>
  <si>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</si>
  <si>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</si>
  <si>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</si>
  <si>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</si>
  <si>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</si>
  <si>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</si>
  <si>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</si>
  <si>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</si>
  <si>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</si>
  <si>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</si>
  <si>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</si>
  <si>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</si>
  <si>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</si>
  <si>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</si>
  <si>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</si>
  <si>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</si>
  <si>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</si>
  <si>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</si>
  <si>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</si>
  <si>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</si>
  <si>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</si>
  <si>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</si>
  <si>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</si>
  <si>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</si>
  <si>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</si>
  <si>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</si>
  <si>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</si>
  <si>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</si>
  <si>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</si>
  <si>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</si>
  <si>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</si>
  <si>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</si>
  <si>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</si>
  <si>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</si>
  <si>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</si>
  <si>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</si>
  <si>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</si>
  <si>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</si>
  <si>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</si>
  <si>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</si>
  <si>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</si>
  <si>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</si>
  <si>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</si>
  <si>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</si>
  <si>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</si>
  <si>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</si>
  <si>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</si>
  <si>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</si>
  <si>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</si>
  <si>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</si>
  <si>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</si>
  <si>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</si>
  <si>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</si>
  <si>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</si>
  <si>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</si>
  <si>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</si>
  <si>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</si>
  <si>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</si>
  <si>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</si>
  <si>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</si>
  <si>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</si>
  <si>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</si>
  <si>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</si>
  <si>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</si>
  <si>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</si>
  <si>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</si>
  <si>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</si>
  <si>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</si>
  <si>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</si>
  <si>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</si>
  <si>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</si>
  <si>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</si>
  <si>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</si>
  <si>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</si>
  <si>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</si>
  <si>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</si>
  <si>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</si>
  <si>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</si>
  <si>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</si>
  <si>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</si>
  <si>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</si>
  <si>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</si>
  <si>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</si>
  <si>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</si>
  <si>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</si>
  <si>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</si>
  <si>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</si>
  <si>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</si>
  <si>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</si>
  <si>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</si>
  <si>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</si>
  <si>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</si>
  <si>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</si>
  <si>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</si>
  <si>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</si>
  <si>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</si>
  <si>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</si>
  <si>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</si>
  <si>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</si>
  <si>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</si>
  <si>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</si>
  <si>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</si>
  <si>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</si>
  <si>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</si>
  <si>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</si>
  <si>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</si>
  <si>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</si>
  <si>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</si>
  <si>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</si>
  <si>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</si>
  <si>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</si>
  <si>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</si>
  <si>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</si>
  <si>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</si>
  <si>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</si>
  <si>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</si>
  <si>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</si>
  <si>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</si>
  <si>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</si>
  <si>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</si>
  <si>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</si>
  <si>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</si>
  <si>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</si>
  <si>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</si>
  <si>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</si>
  <si>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</si>
  <si>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</si>
  <si>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</si>
  <si>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</si>
  <si>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</si>
  <si>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</si>
  <si>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</si>
  <si>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</si>
  <si>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</si>
  <si>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</si>
  <si>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</si>
  <si>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</si>
  <si>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</si>
  <si>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</si>
  <si>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</si>
  <si>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</si>
  <si>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</si>
  <si>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</si>
  <si>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</si>
  <si>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</si>
  <si>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</si>
  <si>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</si>
  <si>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</si>
  <si>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</si>
  <si>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</si>
  <si>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</si>
  <si>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</si>
  <si>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</si>
  <si>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</si>
  <si>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</si>
  <si>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</si>
  <si>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</si>
  <si>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</si>
  <si>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</si>
  <si>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</si>
  <si>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</si>
  <si>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</si>
  <si>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</si>
  <si>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</si>
  <si>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</si>
  <si>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</si>
  <si>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</si>
  <si>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</si>
  <si>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</si>
  <si>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</si>
  <si>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</si>
  <si>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</si>
  <si>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</si>
  <si>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</si>
  <si>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</si>
  <si>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</si>
  <si>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</si>
  <si>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</si>
  <si>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</si>
  <si>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</si>
  <si>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</si>
  <si>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</si>
  <si>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</si>
  <si>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</si>
  <si>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</si>
  <si>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</si>
  <si>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</si>
  <si>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</si>
  <si>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</si>
  <si>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</si>
  <si>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</si>
  <si>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</si>
  <si>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</si>
  <si>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</si>
  <si>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</si>
  <si>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</si>
  <si>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</si>
  <si>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</si>
  <si>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</si>
  <si>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</si>
  <si>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</si>
  <si>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</si>
  <si>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</si>
  <si>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</si>
  <si>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</si>
  <si>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</si>
  <si>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</si>
  <si>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</si>
  <si>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</si>
  <si>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</si>
  <si>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</si>
  <si>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</si>
  <si>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</si>
  <si>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</si>
  <si>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</si>
  <si>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</si>
  <si>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</si>
  <si>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</si>
  <si>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</si>
  <si>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</si>
  <si>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</si>
  <si>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</si>
  <si>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</si>
  <si>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</si>
  <si>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</si>
  <si>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</si>
  <si>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</si>
  <si>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</si>
  <si>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</si>
  <si>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</si>
  <si>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</si>
  <si>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</si>
  <si>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</si>
  <si>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</si>
  <si>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</si>
  <si>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</si>
  <si>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</si>
  <si>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</si>
  <si>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</si>
  <si>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</si>
  <si>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</si>
  <si>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</si>
  <si>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</si>
  <si>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</si>
  <si>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</si>
  <si>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</si>
  <si>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</si>
  <si>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</si>
  <si>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</si>
  <si>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</si>
  <si>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</si>
  <si>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</si>
  <si>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</si>
  <si>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</si>
  <si>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</si>
  <si>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</si>
  <si>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</si>
  <si>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</si>
  <si>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</si>
  <si>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</si>
  <si>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</si>
  <si>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</si>
  <si>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</si>
  <si>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</si>
  <si>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</si>
  <si>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</si>
  <si>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</si>
  <si>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</si>
  <si>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</si>
  <si>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</si>
  <si>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</si>
  <si>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</si>
  <si>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</si>
  <si>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</si>
  <si>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</si>
  <si>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</si>
  <si>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</si>
  <si>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</si>
  <si>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</si>
  <si>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</si>
  <si>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</si>
  <si>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</si>
  <si>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</si>
  <si>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</si>
  <si>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</si>
  <si>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</si>
  <si>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</si>
  <si>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</si>
  <si>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</si>
  <si>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</si>
  <si>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</si>
  <si>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</si>
  <si>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</si>
  <si>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</si>
  <si>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</si>
  <si>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</si>
  <si>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</si>
  <si>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</si>
  <si>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</si>
  <si>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</si>
  <si>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</si>
  <si>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</si>
  <si>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</si>
  <si>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</si>
  <si>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</si>
  <si>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</si>
  <si>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</si>
  <si>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</si>
  <si>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</si>
  <si>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</si>
  <si>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</si>
  <si>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</si>
  <si>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</si>
  <si>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</si>
  <si>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</si>
  <si>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</si>
  <si>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</si>
  <si>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</si>
  <si>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</si>
  <si>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</si>
  <si>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</si>
  <si>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</si>
  <si>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</si>
  <si>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</si>
  <si>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</si>
  <si>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</si>
  <si>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</si>
  <si>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</si>
  <si>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</si>
  <si>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</si>
  <si>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</si>
  <si>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</si>
  <si>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</si>
  <si>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</si>
  <si>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</si>
  <si>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</si>
  <si>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</si>
  <si>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</si>
  <si>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</si>
  <si>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</si>
  <si>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</si>
  <si>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</si>
  <si>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</si>
  <si>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</si>
  <si>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</si>
  <si>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</si>
  <si>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</si>
  <si>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</si>
  <si>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</si>
  <si>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</si>
  <si>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</si>
  <si>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</si>
  <si>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</si>
  <si>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</si>
  <si>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</si>
  <si>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</si>
  <si>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</si>
  <si>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</si>
  <si>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</si>
  <si>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</si>
  <si>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</si>
  <si>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</si>
  <si>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</si>
  <si>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</si>
  <si>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</si>
  <si>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</si>
  <si>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</si>
  <si>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</si>
  <si>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</si>
  <si>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</si>
  <si>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</si>
  <si>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</si>
  <si>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</si>
  <si>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</si>
  <si>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</si>
  <si>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</si>
  <si>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</si>
  <si>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</si>
  <si>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</si>
  <si>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</si>
  <si>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</si>
  <si>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</si>
  <si>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</si>
  <si>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</si>
  <si>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</si>
  <si>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</si>
  <si>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</si>
  <si>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</si>
  <si>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</si>
  <si>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</si>
  <si>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</si>
  <si>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</si>
  <si>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</si>
  <si>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</si>
  <si>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</si>
  <si>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</si>
  <si>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</si>
  <si>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</si>
  <si>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</si>
  <si>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</si>
  <si>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</si>
  <si>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</si>
  <si>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</si>
  <si>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</si>
  <si>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</si>
  <si>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</si>
  <si>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</si>
  <si>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</si>
  <si>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</si>
  <si>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</si>
  <si>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</si>
  <si>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</si>
  <si>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</si>
  <si>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</si>
  <si>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</si>
  <si>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</si>
  <si>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</si>
  <si>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</si>
  <si>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</si>
  <si>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</si>
  <si>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</si>
  <si>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</si>
  <si>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</si>
  <si>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</si>
  <si>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</si>
  <si>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</si>
  <si>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</si>
  <si>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</si>
  <si>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</si>
  <si>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</si>
  <si>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</si>
  <si>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</si>
  <si>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</si>
  <si>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</si>
  <si>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</si>
  <si>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</si>
  <si>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</si>
  <si>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</si>
  <si>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</si>
  <si>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</si>
  <si>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</si>
  <si>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</si>
  <si>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</si>
  <si>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</si>
  <si>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</si>
  <si>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</si>
  <si>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</si>
  <si>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</si>
  <si>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</si>
  <si>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</si>
  <si>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</si>
  <si>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</si>
  <si>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</si>
  <si>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</si>
  <si>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</si>
  <si>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</si>
  <si>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</si>
  <si>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</si>
  <si>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</si>
  <si>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</si>
  <si>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</si>
  <si>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</si>
  <si>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</si>
  <si>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</si>
  <si>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</si>
  <si>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</si>
  <si>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</si>
  <si>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</si>
  <si>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</si>
  <si>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</si>
  <si>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</si>
  <si>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</si>
  <si>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</si>
  <si>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</si>
  <si>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</si>
  <si>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</si>
  <si>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</si>
  <si>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</si>
  <si>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</si>
  <si>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</si>
  <si>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</si>
  <si>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</si>
  <si>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</si>
  <si>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</si>
  <si>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</si>
  <si>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</si>
  <si>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</si>
  <si>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</si>
  <si>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</si>
  <si>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</si>
  <si>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</si>
  <si>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</si>
  <si>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</si>
  <si>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</si>
  <si>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</si>
  <si>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</si>
  <si>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</si>
  <si>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</si>
  <si>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</si>
  <si>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</si>
  <si>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</si>
  <si>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</si>
  <si>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</si>
  <si>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</si>
  <si>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</si>
  <si>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</si>
  <si>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</si>
  <si>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</si>
  <si>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</si>
  <si>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</si>
  <si>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</si>
  <si>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</si>
  <si>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</si>
  <si>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</si>
  <si>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</si>
  <si>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</si>
  <si>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</si>
  <si>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</si>
  <si>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</si>
  <si>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</si>
  <si>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</si>
  <si>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</si>
  <si>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</si>
  <si>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</si>
  <si>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</si>
  <si>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</si>
  <si>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</si>
  <si>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</si>
  <si>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</si>
  <si>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</si>
  <si>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</si>
  <si>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</si>
  <si>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</si>
  <si>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</si>
  <si>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</si>
  <si>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</si>
  <si>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</si>
  <si>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</si>
  <si>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</si>
  <si>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</si>
  <si>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</si>
  <si>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</si>
  <si>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</si>
  <si>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</si>
  <si>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</si>
  <si>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</si>
  <si>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</si>
  <si>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</si>
  <si>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</si>
  <si>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</si>
  <si>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</si>
  <si>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</si>
  <si>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</si>
  <si>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</si>
  <si>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</si>
  <si>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</si>
  <si>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</si>
  <si>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</si>
  <si>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</si>
  <si>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</si>
  <si>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</si>
  <si>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</si>
  <si>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</si>
  <si>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</si>
  <si>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</si>
  <si>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</si>
  <si>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</si>
  <si>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</si>
  <si>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</si>
  <si>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</si>
  <si>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</si>
  <si>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</si>
  <si>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</si>
  <si>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</si>
  <si>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</si>
  <si>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</si>
  <si>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</si>
  <si>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</si>
  <si>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</si>
  <si>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</si>
  <si>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</si>
  <si>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</si>
  <si>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</si>
  <si>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</si>
  <si>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</si>
  <si>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</si>
  <si>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</si>
  <si>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</si>
  <si>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</si>
  <si>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</si>
  <si>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</si>
  <si>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</si>
  <si>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</si>
  <si>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</si>
  <si>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</si>
  <si>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</si>
  <si>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</si>
  <si>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</si>
  <si>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</si>
  <si>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</si>
  <si>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</si>
  <si>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</si>
  <si>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</si>
  <si>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</si>
  <si>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</si>
  <si>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</si>
  <si>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</si>
  <si>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</si>
  <si>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</si>
  <si>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</si>
  <si>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</si>
  <si>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</si>
  <si>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</si>
  <si>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</si>
  <si>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</si>
  <si>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</si>
  <si>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</si>
  <si>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</si>
  <si>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</si>
  <si>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</si>
  <si>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</si>
  <si>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</si>
  <si>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</si>
  <si>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</si>
  <si>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</si>
  <si>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</si>
  <si>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</si>
  <si>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</si>
  <si>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</si>
  <si>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</si>
  <si>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</si>
  <si>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</si>
  <si>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</si>
  <si>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</si>
  <si>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</si>
  <si>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</si>
  <si>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</si>
  <si>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</si>
  <si>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</si>
  <si>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</si>
  <si>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</si>
  <si>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</si>
  <si>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</si>
  <si>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</si>
  <si>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</si>
  <si>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</si>
  <si>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</si>
  <si>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</si>
  <si>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</si>
  <si>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</si>
  <si>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</si>
  <si>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</si>
  <si>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</si>
  <si>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</si>
  <si>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</si>
  <si>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</si>
  <si>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</si>
  <si>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</si>
  <si>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</si>
  <si>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</si>
  <si>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</si>
  <si>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</si>
  <si>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</si>
  <si>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</si>
  <si>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</si>
  <si>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</si>
  <si>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</si>
  <si>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</si>
  <si>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</si>
  <si>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</si>
  <si>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</si>
  <si>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</si>
  <si>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</si>
  <si>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</si>
  <si>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</si>
  <si>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</si>
  <si>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</si>
  <si>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</si>
  <si>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</si>
  <si>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</si>
  <si>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</si>
  <si>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</si>
  <si>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</si>
  <si>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</si>
  <si>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</si>
  <si>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</si>
  <si>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</si>
  <si>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</si>
  <si>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</si>
  <si>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</si>
  <si>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</si>
  <si>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</si>
  <si>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</si>
  <si>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</si>
  <si>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</si>
  <si>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</si>
  <si>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</si>
  <si>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</si>
  <si>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</si>
  <si>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</si>
  <si>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</si>
  <si>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</si>
  <si>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</si>
  <si>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</si>
  <si>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</si>
  <si>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</si>
  <si>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</si>
  <si>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</si>
  <si>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</si>
  <si>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</si>
  <si>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</si>
  <si>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</si>
  <si>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</si>
  <si>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</si>
  <si>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</si>
  <si>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</si>
  <si>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</si>
  <si>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</si>
  <si>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</si>
  <si>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</si>
  <si>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</si>
  <si>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</si>
  <si>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</si>
  <si>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</si>
  <si>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</si>
  <si>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</si>
  <si>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</si>
  <si>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</si>
  <si>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</si>
  <si>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</si>
  <si>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</si>
  <si>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</si>
  <si>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</si>
  <si>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</si>
  <si>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</si>
  <si>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</si>
  <si>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</si>
  <si>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</si>
  <si>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</si>
  <si>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</si>
  <si>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</si>
  <si>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</si>
  <si>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</si>
  <si>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</si>
  <si>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</si>
  <si>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</si>
  <si>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</si>
  <si>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</si>
  <si>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</si>
  <si>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</si>
  <si>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</si>
  <si>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</si>
  <si>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</si>
  <si>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</si>
  <si>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</si>
  <si>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</si>
  <si>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</si>
  <si>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</si>
  <si>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</si>
  <si>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</si>
  <si>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</si>
  <si>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</si>
  <si>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</si>
  <si>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</si>
  <si>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</si>
  <si>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</si>
  <si>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</si>
  <si>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</si>
  <si>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</si>
  <si>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</si>
  <si>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</si>
  <si>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</si>
  <si>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</si>
  <si>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</si>
  <si>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</si>
  <si>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</si>
  <si>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</si>
  <si>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</si>
  <si>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</si>
  <si>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</si>
  <si>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</si>
  <si>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</si>
  <si>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</si>
  <si>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</si>
  <si>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</si>
  <si>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</si>
  <si>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</si>
  <si>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</si>
  <si>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</si>
  <si>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</si>
  <si>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</si>
  <si>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</si>
  <si>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</si>
  <si>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</si>
  <si>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</si>
  <si>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</si>
  <si>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</si>
  <si>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</si>
  <si>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</si>
  <si>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</si>
  <si>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</si>
  <si>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</si>
  <si>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</si>
  <si>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</si>
  <si>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</si>
  <si>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</si>
  <si>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</si>
  <si>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</si>
  <si>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</si>
  <si>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</si>
  <si>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</si>
  <si>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</si>
  <si>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</si>
  <si>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</si>
  <si>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</si>
  <si>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</si>
  <si>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</si>
  <si>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</si>
  <si>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</si>
  <si>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</si>
  <si>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</si>
  <si>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</si>
  <si>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</si>
  <si>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</si>
  <si>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</si>
  <si>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</si>
  <si>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</si>
  <si>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</si>
  <si>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</si>
  <si>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</si>
  <si>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</si>
  <si>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</si>
  <si>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</si>
  <si>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</si>
  <si>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</si>
  <si>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</si>
  <si>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</si>
  <si>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</si>
  <si>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</si>
  <si>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</si>
  <si>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</si>
  <si>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</si>
  <si>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</si>
  <si>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</si>
  <si>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</si>
  <si>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</si>
  <si>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</si>
  <si>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</si>
  <si>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</si>
  <si>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</si>
  <si>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</si>
  <si>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</si>
  <si>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</si>
  <si>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</si>
  <si>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</si>
  <si>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</si>
  <si>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</si>
  <si>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</si>
  <si>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</si>
  <si>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</si>
  <si>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</si>
  <si>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</si>
  <si>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</si>
  <si>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</si>
  <si>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</si>
  <si>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</si>
  <si>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</si>
  <si>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</si>
  <si>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</si>
  <si>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</si>
  <si>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</si>
  <si>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</si>
  <si>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</si>
  <si>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</si>
  <si>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</si>
  <si>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</si>
  <si>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</si>
  <si>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</si>
  <si>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</si>
  <si>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</si>
  <si>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</si>
  <si>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</si>
  <si>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</si>
  <si>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</si>
  <si>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</si>
  <si>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</si>
  <si>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</si>
  <si>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</si>
  <si>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</si>
  <si>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</si>
  <si>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</si>
  <si>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</si>
  <si>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</si>
  <si>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</si>
  <si>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</si>
  <si>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</si>
  <si>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</si>
  <si>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</si>
  <si>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</si>
  <si>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</si>
  <si>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</si>
  <si>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</si>
  <si>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</si>
  <si>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</si>
  <si>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</si>
  <si>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</si>
  <si>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</si>
  <si>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</si>
  <si>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</si>
  <si>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</si>
  <si>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</si>
  <si>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</si>
  <si>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</si>
  <si>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</si>
  <si>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</si>
  <si>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</si>
  <si>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</si>
  <si>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</si>
  <si>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</si>
  <si>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</si>
  <si>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</si>
  <si>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</si>
  <si>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</si>
  <si>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</si>
  <si>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</si>
  <si>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</si>
  <si>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</si>
  <si>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</si>
  <si>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</si>
  <si>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</si>
  <si>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</si>
  <si>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</si>
  <si>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</si>
  <si>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</si>
  <si>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</si>
  <si>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</si>
  <si>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</si>
  <si>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</si>
  <si>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</si>
  <si>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</si>
  <si>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</si>
  <si>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</si>
  <si>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</si>
  <si>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</si>
  <si>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</si>
  <si>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</si>
  <si>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</si>
  <si>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</si>
  <si>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</si>
  <si>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</si>
  <si>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</si>
  <si>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</si>
  <si>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</si>
  <si>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</si>
  <si>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</si>
  <si>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</si>
  <si>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</si>
  <si>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</si>
  <si>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</si>
  <si>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</si>
  <si>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</si>
  <si>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</si>
  <si>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</si>
  <si>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</si>
  <si>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</si>
  <si>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</si>
  <si>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</si>
  <si>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</si>
  <si>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</si>
  <si>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</si>
  <si>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</si>
  <si>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</si>
  <si>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</si>
  <si>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</si>
  <si>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</si>
  <si>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</si>
  <si>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</si>
  <si>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</si>
  <si>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</si>
  <si>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</si>
  <si>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</si>
  <si>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</si>
  <si>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</si>
  <si>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</si>
  <si>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</si>
  <si>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</si>
  <si>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</si>
  <si>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</si>
  <si>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</si>
  <si>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</si>
  <si>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</si>
  <si>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</si>
  <si>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</si>
  <si>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</si>
  <si>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</si>
  <si>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</si>
  <si>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</si>
  <si>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</si>
  <si>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</si>
  <si>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</si>
  <si>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</si>
  <si>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</si>
  <si>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</si>
  <si>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</si>
  <si>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</si>
  <si>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</si>
  <si>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</si>
  <si>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</si>
  <si>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</si>
  <si>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</si>
  <si>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</si>
  <si>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</si>
  <si>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</si>
  <si>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</si>
  <si>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</si>
  <si>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</si>
  <si>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</si>
  <si>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</si>
  <si>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</si>
  <si>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</si>
  <si>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</si>
  <si>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</si>
  <si>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</si>
  <si>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</si>
  <si>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</si>
  <si>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</si>
  <si>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</si>
  <si>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</si>
  <si>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</si>
  <si>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</si>
  <si>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</si>
  <si>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</si>
  <si>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</si>
  <si>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</si>
  <si>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</si>
  <si>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</si>
  <si>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</si>
  <si>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</si>
  <si>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</si>
  <si>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</si>
  <si>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</si>
  <si>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</si>
  <si>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</si>
  <si>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</si>
  <si>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</si>
  <si>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</si>
  <si>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</si>
  <si>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</si>
  <si>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</si>
  <si>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</si>
  <si>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</si>
  <si>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</si>
  <si>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</si>
  <si>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</si>
  <si>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</si>
  <si>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</si>
  <si>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</si>
  <si>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</si>
  <si>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</si>
  <si>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</si>
  <si>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</si>
  <si>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</si>
  <si>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</si>
  <si>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</si>
  <si>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</si>
  <si>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</si>
  <si>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</si>
  <si>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</si>
  <si>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</si>
  <si>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</si>
  <si>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</si>
  <si>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</si>
  <si>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</si>
  <si>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</si>
  <si>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</si>
  <si>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</si>
  <si>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</si>
  <si>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</si>
  <si>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</si>
  <si>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</si>
  <si>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</si>
  <si>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</si>
  <si>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</si>
  <si>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</si>
  <si>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</si>
  <si>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</si>
  <si>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</si>
  <si>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</si>
  <si>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</si>
  <si>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</si>
  <si>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</si>
  <si>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</si>
  <si>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</si>
  <si>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</si>
  <si>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</si>
  <si>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</si>
  <si>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</si>
  <si>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</si>
  <si>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</si>
  <si>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</si>
  <si>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</si>
  <si>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</si>
  <si>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</si>
  <si>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</si>
  <si>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</si>
  <si>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</si>
  <si>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</si>
  <si>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</si>
  <si>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</si>
  <si>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</si>
  <si>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</si>
  <si>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</si>
  <si>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</si>
  <si>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</si>
  <si>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</si>
  <si>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</si>
  <si>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</si>
  <si>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</si>
  <si>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</si>
  <si>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</si>
  <si>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</si>
  <si>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</si>
  <si>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</si>
  <si>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</si>
  <si>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</si>
  <si>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</si>
  <si>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</si>
  <si>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</si>
  <si>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</si>
  <si>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</si>
  <si>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</si>
  <si>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</si>
  <si>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</si>
  <si>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</si>
  <si>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</si>
  <si>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</si>
  <si>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</si>
  <si>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</si>
  <si>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</si>
  <si>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</si>
  <si>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</si>
  <si>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</si>
  <si>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</si>
  <si>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</si>
  <si>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</si>
  <si>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</si>
  <si>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</si>
  <si>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</si>
  <si>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</si>
  <si>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</si>
  <si>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</si>
  <si>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</si>
  <si>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</si>
  <si>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</si>
  <si>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</si>
  <si>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</si>
  <si>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</si>
  <si>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</si>
  <si>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</si>
  <si>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</si>
  <si>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</si>
  <si>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</si>
  <si>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</si>
  <si>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</si>
  <si>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</si>
  <si>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</si>
  <si>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</si>
  <si>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</si>
  <si>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</si>
  <si>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</si>
  <si>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</si>
  <si>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</si>
  <si>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</si>
  <si>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</si>
  <si>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</si>
  <si>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</si>
  <si>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</si>
  <si>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</si>
  <si>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</si>
  <si>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</si>
  <si>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</si>
  <si>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</si>
  <si>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</si>
  <si>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</si>
  <si>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</si>
  <si>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</si>
  <si>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</si>
  <si>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</si>
  <si>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</si>
  <si>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</si>
  <si>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</si>
  <si>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</si>
  <si>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</si>
  <si>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</si>
  <si>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</si>
  <si>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</si>
  <si>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</si>
  <si>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</si>
  <si>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</si>
  <si>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</si>
  <si>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</si>
  <si>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</si>
  <si>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</si>
  <si>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</si>
  <si>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</si>
  <si>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</si>
  <si>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</si>
  <si>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</si>
  <si>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</si>
  <si>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</si>
  <si>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</si>
  <si>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</si>
  <si>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</si>
  <si>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</si>
  <si>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</si>
  <si>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</si>
  <si>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</si>
  <si>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</si>
  <si>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</si>
  <si>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</si>
  <si>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</si>
  <si>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</si>
  <si>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</si>
  <si>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</si>
  <si>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</si>
  <si>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</si>
  <si>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</si>
  <si>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</si>
  <si>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</si>
  <si>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</si>
  <si>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</si>
  <si>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</si>
  <si>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</si>
  <si>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</si>
  <si>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</si>
  <si>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</si>
  <si>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</si>
  <si>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</si>
  <si>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</si>
  <si>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</si>
  <si>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</si>
  <si>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</si>
  <si>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</si>
  <si>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</si>
  <si>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</si>
  <si>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</si>
  <si>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</si>
  <si>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</si>
  <si>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</si>
  <si>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</si>
  <si>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</si>
  <si>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</si>
  <si>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</si>
  <si>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</si>
  <si>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</si>
  <si>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</si>
  <si>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</si>
  <si>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</si>
  <si>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</si>
  <si>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</si>
  <si>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</si>
  <si>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</si>
  <si>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</si>
  <si>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</si>
  <si>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</si>
  <si>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</si>
  <si>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</si>
  <si>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</si>
  <si>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</si>
  <si>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</si>
  <si>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</si>
  <si>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</si>
  <si>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</si>
  <si>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</si>
  <si>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</si>
  <si>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</si>
  <si>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</si>
  <si>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</si>
  <si>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</si>
  <si>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</si>
  <si>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</si>
  <si>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</si>
  <si>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</si>
  <si>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</si>
  <si>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</si>
  <si>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</si>
  <si>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</si>
  <si>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</si>
  <si>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</si>
  <si>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</si>
  <si>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</si>
  <si>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</si>
  <si>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</si>
  <si>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</si>
  <si>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</si>
  <si>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</si>
  <si>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</si>
  <si>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</si>
  <si>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</si>
  <si>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</si>
  <si>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</si>
  <si>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</si>
  <si>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</si>
  <si>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</si>
  <si>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</si>
  <si>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</si>
  <si>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</si>
  <si>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</si>
  <si>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</si>
  <si>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</si>
  <si>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</si>
  <si>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</si>
  <si>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</si>
  <si>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</si>
  <si>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</si>
  <si>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</si>
  <si>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</si>
  <si>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</si>
  <si>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</si>
  <si>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</si>
  <si>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</si>
  <si>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</si>
  <si>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</si>
  <si>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</si>
  <si>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</si>
  <si>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</si>
  <si>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</si>
  <si>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</si>
  <si>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</si>
  <si>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</si>
  <si>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</si>
  <si>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</si>
  <si>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</si>
  <si>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</si>
  <si>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</si>
  <si>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</si>
  <si>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</si>
  <si>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</si>
  <si>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</si>
  <si>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</si>
  <si>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</si>
  <si>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</si>
  <si>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</si>
  <si>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</si>
  <si>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</si>
  <si>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</si>
  <si>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</si>
  <si>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</si>
  <si>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</si>
  <si>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</si>
  <si>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</si>
  <si>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</si>
  <si>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</si>
  <si>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</si>
  <si>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</si>
  <si>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</si>
  <si>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</si>
  <si>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</si>
  <si>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</si>
  <si>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</si>
  <si>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</si>
  <si>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</si>
  <si>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</si>
  <si>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</si>
  <si>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</si>
  <si>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</si>
  <si>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</si>
  <si>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</si>
  <si>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</si>
  <si>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</si>
  <si>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</si>
  <si>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</si>
  <si>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</si>
  <si>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</si>
  <si>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</si>
  <si>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</si>
  <si>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</si>
  <si>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</si>
  <si>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</si>
  <si>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</si>
  <si>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</si>
  <si>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</si>
  <si>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</si>
  <si>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</si>
  <si>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</si>
  <si>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</si>
  <si>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</si>
  <si>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</si>
  <si>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</si>
  <si>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</si>
  <si>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</si>
  <si>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</si>
  <si>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</si>
  <si>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</si>
  <si>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</si>
  <si>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</si>
  <si>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</si>
  <si>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</si>
  <si>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</si>
  <si>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</si>
  <si>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</si>
  <si>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</si>
  <si>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</si>
  <si>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</si>
  <si>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</si>
  <si>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</si>
  <si>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</si>
  <si>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</si>
  <si>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</si>
  <si>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</si>
  <si>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</si>
  <si>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</si>
  <si>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</si>
  <si>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</si>
  <si>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</si>
  <si>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</si>
  <si>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</si>
  <si>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</si>
  <si>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</si>
  <si>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</si>
  <si>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</si>
  <si>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</si>
  <si>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</si>
  <si>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</si>
  <si>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</si>
  <si>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</si>
  <si>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</si>
  <si>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</si>
  <si>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</si>
  <si>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</si>
  <si>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</si>
  <si>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</si>
  <si>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</si>
  <si>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</si>
  <si>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</si>
  <si>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</si>
  <si>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</si>
  <si>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</si>
  <si>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</si>
  <si>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</si>
  <si>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</si>
  <si>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</si>
  <si>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</si>
  <si>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</si>
  <si>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</si>
  <si>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</si>
  <si>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</si>
  <si>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</si>
  <si>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</si>
  <si>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</si>
  <si>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</si>
  <si>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</si>
  <si>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</si>
  <si>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</si>
  <si>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</si>
  <si>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</si>
  <si>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</si>
  <si>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</si>
  <si>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</si>
  <si>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</si>
  <si>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</si>
  <si>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</si>
  <si>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</si>
  <si>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</si>
  <si>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</si>
  <si>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</si>
  <si>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</si>
  <si>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</si>
  <si>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</si>
  <si>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</si>
  <si>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</si>
  <si>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</si>
  <si>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</si>
  <si>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</si>
  <si>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</si>
  <si>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</si>
  <si>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</si>
  <si>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</si>
  <si>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</si>
  <si>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</si>
  <si>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</si>
  <si>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</si>
  <si>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</si>
  <si>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</si>
  <si>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</si>
  <si>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</si>
  <si>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</si>
  <si>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</si>
  <si>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</si>
  <si>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</si>
  <si>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</si>
  <si>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</si>
  <si>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</si>
  <si>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</si>
  <si>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</si>
  <si>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</si>
  <si>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</si>
  <si>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</si>
  <si>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</si>
  <si>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</si>
  <si>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</si>
  <si>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</si>
  <si>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</si>
  <si>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</si>
  <si>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</si>
  <si>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</si>
  <si>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</si>
  <si>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</si>
  <si>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</si>
  <si>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</si>
  <si>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</si>
  <si>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</si>
  <si>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</si>
  <si>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</si>
  <si>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</si>
  <si>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</si>
  <si>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</si>
  <si>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</si>
  <si>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</si>
  <si>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</si>
  <si>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</si>
  <si>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</si>
  <si>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</si>
  <si>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</si>
  <si>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</si>
  <si>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</si>
  <si>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</si>
  <si>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</si>
  <si>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</si>
  <si>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</si>
  <si>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</si>
  <si>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</si>
  <si>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</si>
  <si>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</si>
  <si>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</si>
  <si>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</si>
  <si>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</si>
  <si>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</si>
  <si>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</si>
  <si>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</si>
  <si>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</si>
  <si>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</si>
  <si>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</si>
  <si>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</si>
  <si>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</si>
  <si>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</si>
  <si>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</si>
  <si>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</si>
  <si>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</si>
  <si>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</si>
  <si>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</si>
  <si>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</si>
  <si>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</si>
  <si>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</si>
  <si>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</si>
  <si>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</si>
  <si>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</si>
  <si>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</si>
  <si>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</si>
  <si>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</si>
  <si>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</si>
  <si>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</si>
  <si>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</si>
  <si>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</si>
  <si>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</si>
  <si>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</si>
  <si>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</si>
  <si>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</si>
  <si>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</si>
  <si>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</si>
  <si>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</si>
  <si>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</si>
  <si>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</si>
  <si>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</si>
  <si>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</si>
  <si>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</si>
  <si>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</si>
  <si>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</si>
  <si>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</si>
  <si>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</si>
  <si>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</si>
  <si>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</si>
  <si>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</si>
  <si>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</si>
  <si>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</si>
  <si>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</si>
  <si>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</si>
  <si>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</si>
  <si>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</si>
  <si>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</si>
  <si>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</si>
  <si>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</si>
  <si>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</si>
  <si>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</si>
  <si>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</si>
  <si>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</si>
  <si>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</si>
  <si>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</si>
  <si>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</si>
  <si>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</si>
  <si>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</si>
  <si>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</si>
  <si>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</si>
  <si>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</si>
  <si>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</si>
  <si>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</si>
  <si>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</si>
  <si>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</si>
  <si>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</si>
  <si>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</si>
  <si>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</si>
  <si>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</si>
  <si>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</si>
  <si>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</si>
  <si>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</si>
  <si>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</si>
  <si>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</si>
  <si>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</si>
  <si>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</si>
  <si>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</si>
  <si>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</si>
  <si>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</si>
  <si>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</si>
  <si>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</si>
  <si>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</si>
  <si>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</si>
  <si>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</si>
  <si>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</si>
  <si>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</si>
  <si>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</si>
  <si>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</si>
  <si>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</si>
  <si>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</si>
  <si>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</si>
  <si>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</si>
  <si>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</si>
  <si>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</si>
  <si>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</si>
  <si>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</si>
  <si>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</si>
  <si>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</si>
  <si>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</si>
  <si>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</si>
  <si>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</si>
  <si>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</si>
  <si>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</si>
  <si>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</si>
  <si>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</si>
  <si>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</si>
  <si>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</si>
  <si>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</si>
  <si>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</si>
  <si>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</si>
  <si>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</si>
  <si>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</si>
  <si>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</si>
  <si>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</si>
  <si>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</si>
  <si>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</si>
  <si>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</si>
  <si>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</si>
  <si>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</si>
  <si>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</si>
  <si>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</si>
  <si>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</si>
  <si>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</si>
  <si>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</si>
  <si>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</si>
  <si>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</si>
  <si>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</si>
  <si>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</si>
  <si>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</si>
  <si>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</si>
  <si>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</si>
  <si>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</si>
  <si>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</si>
  <si>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</si>
  <si>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</si>
  <si>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</si>
  <si>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</si>
  <si>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</si>
  <si>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</si>
  <si>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</si>
  <si>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</si>
  <si>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</si>
  <si>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</si>
  <si>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</si>
  <si>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</si>
  <si>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</si>
  <si>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</si>
  <si>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</si>
  <si>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</si>
  <si>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</si>
  <si>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</si>
  <si>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</si>
  <si>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</si>
  <si>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</si>
  <si>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</si>
  <si>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</si>
  <si>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</si>
  <si>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</si>
  <si>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</si>
  <si>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</si>
  <si>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</si>
  <si>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</si>
  <si>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</si>
  <si>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</si>
  <si>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</si>
  <si>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</si>
  <si>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</si>
  <si>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</si>
  <si>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</si>
  <si>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</si>
  <si>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</si>
  <si>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</si>
  <si>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</si>
  <si>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</si>
  <si>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</si>
  <si>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</si>
  <si>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</si>
  <si>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</si>
  <si>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</si>
  <si>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</si>
  <si>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</si>
  <si>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</si>
  <si>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</si>
  <si>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</si>
  <si>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</si>
  <si>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</si>
  <si>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</si>
  <si>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</si>
  <si>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</si>
  <si>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</si>
  <si>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</si>
  <si>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</si>
  <si>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</si>
  <si>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</si>
  <si>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</si>
  <si>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</si>
  <si>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</si>
  <si>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</si>
  <si>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</si>
  <si>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</si>
  <si>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</si>
  <si>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</si>
  <si>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</si>
  <si>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</si>
  <si>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</si>
  <si>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</si>
  <si>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</si>
  <si>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</si>
  <si>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</si>
  <si>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</si>
  <si>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</si>
  <si>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</si>
  <si>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</si>
  <si>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</si>
  <si>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</si>
  <si>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</si>
  <si>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</si>
  <si>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</si>
  <si>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</si>
  <si>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</si>
  <si>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</si>
  <si>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</si>
  <si>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</si>
  <si>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</si>
  <si>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</si>
  <si>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</si>
  <si>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</si>
  <si>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</si>
  <si>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</si>
  <si>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</si>
  <si>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</si>
  <si>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</si>
  <si>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</si>
  <si>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</si>
  <si>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</si>
  <si>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</si>
  <si>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</si>
  <si>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</si>
  <si>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</si>
  <si>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</si>
  <si>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</si>
  <si>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</si>
  <si>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</si>
  <si>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</si>
  <si>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</si>
  <si>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</si>
  <si>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</si>
  <si>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</si>
  <si>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</si>
  <si>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</si>
  <si>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</si>
  <si>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</si>
  <si>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</si>
  <si>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</si>
  <si>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</si>
  <si>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</si>
  <si>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</si>
  <si>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</si>
  <si>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</si>
  <si>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</si>
  <si>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</si>
  <si>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</si>
  <si>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</si>
  <si>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</si>
  <si>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</si>
  <si>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</si>
  <si>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</si>
  <si>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</si>
  <si>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</si>
  <si>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</si>
  <si>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</si>
  <si>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</si>
  <si>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</si>
  <si>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</si>
  <si>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</si>
  <si>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</si>
  <si>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</si>
  <si>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</si>
  <si>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</si>
  <si>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</si>
  <si>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</si>
  <si>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</si>
  <si>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</si>
  <si>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</si>
  <si>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</si>
  <si>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</si>
  <si>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</si>
  <si>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</si>
  <si>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</si>
  <si>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</si>
  <si>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</si>
  <si>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</si>
  <si>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</si>
  <si>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</si>
  <si>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</si>
  <si>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</si>
  <si>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</si>
  <si>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</si>
  <si>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</si>
  <si>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</si>
  <si>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</si>
  <si>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</si>
  <si>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</si>
  <si>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</si>
  <si>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</si>
  <si>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</si>
  <si>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</si>
  <si>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</si>
  <si>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</si>
  <si>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</si>
  <si>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</si>
  <si>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</si>
  <si>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</si>
  <si>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</si>
  <si>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</si>
  <si>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</si>
  <si>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</si>
  <si>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</si>
  <si>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</si>
  <si>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</si>
  <si>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</si>
  <si>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</si>
  <si>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</si>
  <si>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</si>
  <si>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</si>
  <si>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</si>
  <si>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</si>
  <si>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</si>
  <si>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</si>
  <si>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</si>
  <si>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</si>
  <si>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</si>
  <si>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</si>
  <si>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</si>
  <si>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</si>
  <si>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</si>
  <si>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</si>
  <si>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</si>
  <si>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</si>
  <si>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</si>
  <si>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</si>
  <si>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</si>
  <si>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</si>
  <si>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</si>
  <si>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</si>
  <si>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</si>
  <si>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</si>
  <si>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</si>
  <si>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</si>
  <si>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</si>
  <si>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</si>
  <si>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</si>
  <si>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</si>
  <si>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</si>
  <si>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</si>
  <si>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</si>
  <si>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</si>
  <si>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</si>
  <si>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</si>
  <si>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</si>
  <si>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</si>
  <si>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</si>
  <si>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</si>
  <si>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</si>
  <si>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</si>
  <si>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</si>
  <si>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</si>
  <si>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</si>
  <si>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</si>
  <si>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</si>
  <si>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</si>
  <si>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</si>
  <si>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</si>
  <si>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</si>
  <si>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</si>
  <si>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</si>
  <si>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</si>
  <si>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</si>
  <si>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</si>
  <si>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</si>
  <si>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</si>
  <si>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</si>
  <si>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</si>
  <si>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</si>
  <si>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</si>
  <si>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</si>
  <si>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</si>
  <si>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</si>
  <si>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</si>
  <si>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</si>
  <si>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</si>
  <si>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</si>
  <si>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</si>
  <si>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</si>
  <si>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</si>
  <si>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</si>
  <si>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</si>
  <si>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</si>
  <si>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</si>
  <si>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</si>
  <si>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</si>
  <si>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</si>
  <si>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</si>
  <si>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</si>
  <si>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</si>
  <si>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</si>
  <si>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</si>
  <si>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</si>
  <si>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</si>
  <si>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</si>
  <si>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</si>
  <si>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</si>
  <si>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</si>
  <si>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</si>
  <si>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</si>
  <si>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</si>
  <si>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</si>
  <si>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</si>
  <si>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</si>
  <si>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</si>
  <si>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</si>
  <si>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</si>
  <si>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</si>
  <si>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</si>
  <si>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</si>
  <si>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</si>
  <si>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</si>
  <si>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</si>
  <si>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</si>
  <si>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</si>
  <si>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</si>
  <si>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</si>
  <si>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</si>
  <si>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</si>
  <si>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</si>
  <si>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</si>
  <si>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</si>
  <si>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</si>
  <si>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</si>
  <si>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</si>
  <si>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</si>
  <si>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</si>
  <si>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</si>
  <si>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</si>
  <si>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</si>
  <si>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</si>
  <si>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</si>
  <si>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</si>
  <si>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</si>
  <si>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</si>
  <si>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</si>
  <si>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</si>
  <si>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</si>
  <si>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</si>
  <si>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</si>
  <si>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</si>
  <si>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</si>
  <si>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</si>
  <si>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</si>
  <si>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</si>
  <si>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</si>
  <si>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</si>
  <si>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</si>
  <si>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</si>
  <si>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</si>
  <si>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</si>
  <si>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</si>
  <si>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</si>
  <si>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</si>
  <si>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</si>
  <si>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</si>
  <si>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</si>
  <si>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</si>
  <si>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</si>
  <si>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</si>
  <si>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</si>
  <si>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</si>
  <si>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</si>
  <si>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</si>
  <si>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</si>
  <si>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</si>
  <si>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</si>
  <si>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</si>
  <si>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</si>
  <si>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</si>
  <si>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</si>
  <si>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</si>
  <si>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</si>
  <si>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</si>
  <si>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</si>
  <si>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</si>
  <si>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</si>
  <si>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</si>
  <si>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</si>
  <si>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</si>
  <si>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</si>
  <si>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</si>
  <si>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</si>
  <si>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</si>
  <si>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</si>
  <si>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</si>
  <si>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</si>
  <si>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</si>
  <si>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</si>
  <si>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</si>
  <si>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</si>
  <si>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</si>
  <si>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</si>
  <si>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</si>
  <si>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</si>
  <si>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</si>
  <si>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</si>
  <si>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</si>
  <si>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</si>
  <si>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</si>
  <si>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</si>
  <si>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</si>
  <si>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</si>
  <si>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</si>
  <si>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</si>
  <si>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</si>
  <si>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</si>
  <si>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</si>
  <si>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</si>
  <si>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</si>
  <si>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</si>
  <si>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</si>
  <si>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</si>
  <si>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</si>
  <si>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</si>
  <si>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</si>
  <si>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</si>
  <si>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</si>
  <si>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</si>
  <si>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</si>
  <si>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</si>
  <si>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</si>
  <si>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</si>
  <si>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</si>
  <si>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</si>
  <si>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</si>
  <si>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</si>
  <si>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</si>
  <si>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</si>
  <si>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</si>
  <si>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</si>
  <si>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</si>
  <si>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</si>
  <si>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</si>
  <si>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</si>
  <si>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</si>
  <si>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</si>
  <si>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</si>
  <si>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</si>
  <si>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</si>
  <si>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</si>
  <si>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</si>
  <si>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</si>
  <si>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</si>
  <si>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</si>
  <si>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</si>
  <si>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</si>
  <si>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</si>
  <si>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</si>
  <si>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</si>
  <si>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</si>
  <si>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</si>
  <si>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</si>
  <si>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</si>
  <si>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</si>
  <si>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</si>
  <si>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</si>
  <si>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</si>
  <si>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</si>
  <si>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</si>
  <si>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</si>
  <si>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</si>
  <si>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</si>
  <si>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</si>
  <si>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</si>
  <si>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</si>
  <si>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</si>
  <si>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</si>
  <si>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</si>
  <si>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</si>
  <si>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</si>
  <si>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</si>
  <si>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</si>
  <si>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</si>
  <si>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</si>
  <si>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</si>
  <si>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</si>
  <si>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</si>
  <si>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</si>
  <si>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</si>
  <si>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</si>
  <si>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</si>
  <si>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</si>
  <si>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</si>
  <si>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</si>
  <si>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</si>
  <si>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</si>
  <si>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</si>
  <si>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</si>
  <si>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</si>
  <si>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</si>
  <si>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</si>
  <si>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</si>
  <si>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</si>
  <si>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</si>
  <si>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</si>
  <si>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</si>
  <si>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</si>
  <si>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</si>
  <si>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</si>
  <si>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</si>
  <si>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</si>
  <si>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</si>
  <si>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</si>
  <si>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</si>
  <si>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</si>
  <si>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</si>
  <si>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</si>
  <si>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</si>
  <si>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</si>
  <si>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</si>
  <si>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</si>
  <si>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</si>
  <si>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</si>
  <si>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</si>
  <si>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</si>
  <si>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</si>
  <si>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</si>
  <si>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</si>
  <si>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</si>
  <si>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</si>
  <si>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</si>
  <si>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</si>
  <si>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</si>
  <si>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</si>
  <si>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</si>
  <si>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</si>
  <si>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</si>
  <si>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</si>
  <si>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</si>
  <si>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</si>
  <si>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</si>
  <si>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</si>
  <si>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</si>
  <si>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</si>
  <si>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</si>
  <si>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</si>
  <si>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</si>
  <si>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</si>
  <si>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</si>
  <si>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</si>
  <si>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</si>
  <si>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</si>
  <si>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</si>
  <si>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</si>
  <si>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</si>
  <si>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</si>
  <si>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</si>
  <si>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</si>
  <si>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</si>
  <si>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</si>
  <si>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</si>
  <si>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</si>
  <si>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</si>
  <si>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</si>
  <si>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</si>
  <si>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</si>
  <si>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</si>
  <si>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</si>
  <si>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</si>
  <si>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</si>
  <si>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</si>
  <si>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</si>
  <si>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</si>
  <si>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</si>
  <si>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</si>
  <si>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</si>
  <si>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</si>
  <si>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</si>
  <si>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</si>
  <si>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</si>
  <si>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</si>
  <si>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</si>
  <si>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</si>
  <si>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</si>
  <si>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</si>
  <si>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</si>
  <si>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</si>
  <si>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</si>
  <si>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</si>
  <si>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</si>
  <si>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</si>
  <si>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</si>
  <si>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</si>
  <si>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</si>
  <si>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</si>
  <si>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</si>
  <si>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</si>
  <si>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</si>
  <si>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</si>
  <si>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</si>
  <si>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</si>
  <si>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</si>
  <si>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</si>
  <si>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</si>
  <si>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</si>
  <si>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</si>
  <si>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</si>
  <si>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</si>
  <si>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</si>
  <si>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</si>
  <si>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</si>
  <si>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</si>
  <si>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</si>
  <si>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</si>
  <si>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</si>
  <si>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</si>
  <si>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</si>
  <si>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</si>
  <si>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</si>
  <si>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</si>
  <si>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</si>
  <si>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</si>
  <si>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</si>
  <si>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</si>
  <si>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</si>
  <si>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</si>
  <si>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</si>
  <si>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</si>
  <si>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</si>
  <si>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</si>
  <si>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</si>
  <si>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</si>
  <si>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</si>
  <si>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</si>
  <si>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</si>
  <si>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</si>
  <si>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</si>
  <si>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</si>
  <si>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</si>
  <si>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</si>
  <si>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</si>
  <si>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</si>
  <si>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</si>
  <si>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</si>
  <si>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</si>
  <si>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</si>
  <si>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</si>
  <si>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</si>
  <si>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</si>
  <si>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</si>
  <si>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</si>
  <si>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</si>
  <si>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</si>
  <si>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</si>
  <si>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</si>
  <si>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</si>
  <si>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</si>
  <si>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</si>
  <si>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</si>
  <si>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</si>
  <si>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</si>
  <si>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</si>
  <si>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</si>
  <si>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</si>
  <si>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</si>
  <si>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</si>
  <si>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</si>
  <si>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</si>
  <si>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</si>
  <si>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</si>
  <si>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</si>
  <si>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</si>
  <si>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</si>
  <si>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</si>
  <si>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</si>
  <si>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</si>
  <si>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</si>
  <si>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</si>
  <si>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</si>
  <si>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</si>
  <si>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</si>
  <si>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</si>
  <si>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</si>
  <si>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</si>
  <si>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</si>
  <si>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</si>
  <si>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</si>
  <si>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</si>
  <si>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</si>
  <si>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</si>
  <si>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</si>
  <si>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</si>
  <si>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</si>
  <si>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</si>
  <si>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</si>
  <si>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</si>
  <si>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</si>
  <si>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</si>
  <si>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</si>
  <si>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</si>
  <si>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</si>
  <si>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</si>
  <si>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</si>
  <si>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</si>
  <si>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</si>
  <si>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</si>
  <si>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</si>
  <si>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</si>
  <si>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</si>
  <si>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</si>
  <si>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</si>
  <si>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</si>
  <si>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</si>
  <si>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</si>
  <si>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</si>
  <si>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</si>
  <si>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</si>
  <si>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</si>
  <si>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</si>
  <si>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</si>
  <si>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</si>
  <si>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</si>
  <si>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</si>
  <si>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</si>
  <si>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</si>
  <si>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</si>
  <si>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</si>
  <si>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</si>
  <si>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</si>
  <si>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</si>
  <si>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</si>
  <si>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</si>
  <si>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</si>
  <si>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</si>
  <si>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</si>
  <si>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</si>
  <si>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</si>
  <si>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</si>
  <si>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</si>
  <si>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</si>
  <si>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</si>
  <si>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</si>
  <si>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</si>
  <si>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</si>
  <si>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</si>
  <si>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</si>
  <si>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</si>
  <si>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</si>
  <si>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</si>
  <si>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</si>
  <si>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</si>
  <si>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</si>
  <si>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</si>
  <si>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</si>
  <si>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</si>
  <si>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</si>
  <si>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</si>
  <si>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</si>
  <si>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</si>
  <si>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</si>
  <si>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</si>
  <si>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</si>
  <si>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</si>
  <si>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</si>
  <si>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</si>
  <si>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</si>
  <si>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</si>
  <si>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</si>
  <si>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</si>
  <si>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</si>
  <si>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</si>
  <si>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</si>
  <si>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</si>
  <si>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</si>
  <si>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</si>
  <si>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</si>
  <si>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</si>
  <si>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</si>
  <si>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</si>
  <si>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</si>
  <si>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</si>
  <si>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</si>
  <si>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</si>
  <si>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</si>
  <si>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</si>
  <si>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</si>
  <si>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</si>
  <si>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</si>
  <si>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</si>
  <si>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</si>
  <si>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</si>
  <si>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</si>
  <si>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</si>
  <si>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</si>
  <si>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</si>
  <si>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</si>
  <si>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</si>
  <si>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</si>
  <si>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</si>
  <si>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</si>
  <si>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</si>
  <si>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</si>
  <si>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</si>
  <si>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</si>
  <si>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</si>
  <si>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</si>
  <si>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</si>
  <si>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</si>
  <si>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</si>
  <si>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</si>
  <si>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</si>
  <si>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</si>
  <si>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</si>
  <si>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</si>
  <si>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</si>
  <si>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</si>
  <si>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</si>
  <si>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</si>
  <si>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</si>
  <si>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</si>
  <si>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</si>
  <si>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</si>
  <si>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</si>
  <si>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</si>
  <si>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</si>
  <si>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</si>
  <si>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</si>
  <si>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</si>
  <si>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</si>
  <si>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</si>
  <si>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</si>
  <si>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</si>
  <si>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</si>
  <si>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</si>
  <si>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</si>
  <si>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</si>
  <si>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</si>
  <si>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</si>
  <si>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</si>
  <si>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</si>
  <si>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</si>
  <si>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</si>
  <si>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</si>
  <si>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</si>
  <si>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</si>
  <si>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</si>
  <si>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</si>
  <si>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</si>
  <si>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</si>
  <si>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</si>
  <si>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</si>
  <si>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</si>
  <si>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</si>
  <si>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</si>
  <si>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</si>
  <si>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</si>
  <si>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</si>
  <si>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</si>
  <si>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</si>
  <si>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</si>
  <si>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</si>
  <si>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</si>
  <si>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</si>
  <si>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</si>
  <si>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</si>
  <si>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</si>
  <si>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</si>
  <si>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</si>
  <si>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</si>
  <si>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</si>
  <si>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</si>
  <si>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</si>
  <si>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</si>
  <si>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</si>
  <si>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</si>
  <si>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</si>
  <si>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</si>
  <si>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</si>
  <si>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</si>
  <si>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</si>
  <si>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</si>
  <si>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</si>
  <si>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</si>
  <si>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</si>
  <si>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</si>
  <si>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</si>
  <si>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</si>
  <si>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</si>
  <si>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</si>
  <si>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</si>
  <si>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</si>
  <si>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</si>
  <si>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</si>
  <si>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</si>
  <si>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</si>
  <si>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</si>
  <si>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</si>
  <si>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</si>
  <si>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</si>
  <si>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</si>
  <si>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</si>
  <si>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</si>
  <si>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</si>
  <si>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</si>
  <si>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</si>
  <si>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</si>
  <si>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</si>
  <si>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</si>
  <si>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</si>
  <si>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</si>
  <si>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</si>
  <si>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</si>
  <si>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</si>
  <si>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</si>
  <si>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</si>
  <si>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</si>
  <si>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</si>
  <si>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</si>
  <si>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</si>
  <si>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</si>
  <si>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</si>
  <si>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</si>
  <si>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</si>
  <si>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</si>
  <si>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</si>
  <si>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</si>
  <si>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</si>
  <si>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</si>
  <si>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</si>
  <si>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</si>
  <si>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</si>
  <si>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</si>
  <si>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</si>
  <si>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</si>
  <si>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</si>
  <si>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</si>
  <si>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</si>
  <si>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</si>
  <si>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</si>
  <si>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</si>
  <si>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</si>
  <si>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</si>
  <si>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</si>
  <si>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</si>
  <si>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</si>
  <si>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</si>
  <si>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</si>
  <si>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</si>
  <si>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</si>
  <si>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</si>
  <si>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</si>
  <si>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</si>
  <si>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</si>
  <si>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</si>
  <si>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</si>
  <si>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</si>
  <si>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</si>
  <si>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</si>
  <si>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</si>
  <si>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</si>
  <si>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</si>
  <si>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</si>
  <si>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</si>
  <si>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</si>
  <si>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</si>
  <si>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</si>
  <si>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</si>
  <si>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</si>
  <si>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</si>
  <si>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</si>
  <si>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</si>
  <si>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</si>
  <si>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</si>
  <si>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</si>
  <si>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</si>
  <si>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</si>
  <si>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</si>
  <si>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</si>
  <si>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</si>
  <si>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</si>
  <si>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</si>
  <si>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</si>
  <si>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</si>
  <si>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</si>
  <si>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</si>
  <si>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</si>
  <si>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</si>
  <si>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</si>
  <si>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</si>
  <si>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</si>
  <si>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</si>
  <si>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</si>
  <si>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</si>
  <si>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</si>
  <si>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</si>
  <si>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</si>
  <si>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</si>
  <si>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</si>
  <si>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</si>
  <si>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</si>
  <si>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</si>
  <si>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</si>
  <si>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</si>
  <si>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</si>
  <si>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</si>
  <si>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</si>
  <si>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</si>
  <si>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</si>
  <si>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</si>
  <si>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</si>
  <si>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</si>
  <si>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</si>
  <si>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</si>
  <si>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</si>
  <si>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</si>
  <si>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</si>
  <si>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</si>
  <si>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</si>
  <si>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</si>
  <si>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</si>
  <si>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</si>
  <si>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</si>
  <si>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</si>
  <si>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</si>
  <si>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</si>
  <si>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</si>
  <si>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</si>
  <si>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</si>
  <si>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</si>
  <si>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</si>
  <si>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</si>
  <si>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</si>
  <si>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</si>
  <si>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</si>
  <si>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</si>
  <si>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</si>
  <si>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</si>
  <si>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</si>
  <si>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</si>
  <si>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</si>
  <si>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</si>
  <si>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</si>
  <si>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</si>
  <si>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</si>
  <si>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</si>
  <si>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</si>
  <si>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</si>
  <si>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</si>
  <si>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</si>
  <si>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</si>
  <si>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</si>
  <si>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</si>
  <si>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</si>
  <si>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</si>
  <si>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</si>
  <si>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</si>
  <si>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</si>
  <si>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</si>
  <si>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</si>
  <si>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</si>
  <si>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</si>
  <si>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</si>
  <si>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</si>
  <si>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</si>
  <si>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</si>
  <si>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</si>
  <si>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</si>
  <si>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</si>
  <si>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</si>
  <si>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</si>
  <si>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</si>
  <si>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</si>
  <si>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</si>
  <si>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</si>
  <si>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</si>
  <si>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</si>
  <si>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</si>
  <si>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</si>
  <si>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</si>
  <si>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</si>
  <si>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</si>
  <si>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</si>
  <si>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</si>
  <si>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</si>
  <si>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</si>
  <si>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</si>
  <si>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</si>
  <si>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</si>
  <si>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</si>
  <si>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</si>
  <si>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</si>
  <si>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</si>
  <si>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</si>
  <si>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</si>
  <si>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</si>
  <si>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</si>
  <si>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</si>
  <si>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</si>
  <si>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</si>
  <si>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</si>
  <si>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</si>
  <si>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</si>
  <si>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</si>
  <si>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</si>
  <si>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</si>
  <si>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</si>
  <si>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</si>
  <si>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</si>
  <si>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</si>
  <si>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</si>
  <si>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</si>
  <si>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</si>
  <si>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</si>
  <si>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</si>
  <si>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</si>
  <si>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</si>
  <si>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</si>
  <si>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</si>
  <si>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</si>
  <si>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</si>
  <si>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</si>
  <si>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</si>
  <si>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</si>
  <si>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</si>
  <si>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</si>
  <si>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</si>
  <si>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</si>
  <si>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</si>
  <si>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</si>
  <si>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</si>
  <si>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</si>
  <si>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</si>
  <si>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</si>
  <si>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</si>
  <si>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</si>
  <si>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</si>
  <si>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</si>
  <si>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</si>
  <si>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</si>
  <si>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</si>
  <si>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</si>
  <si>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</si>
  <si>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</si>
  <si>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</si>
  <si>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</si>
  <si>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</si>
  <si>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</si>
  <si>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</si>
  <si>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</si>
  <si>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</si>
  <si>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</si>
  <si>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</si>
  <si>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</si>
  <si>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</si>
  <si>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</si>
  <si>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</si>
  <si>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</si>
  <si>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</si>
  <si>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</si>
  <si>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</si>
  <si>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</si>
  <si>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</si>
  <si>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</si>
  <si>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</si>
  <si>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</si>
  <si>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</si>
  <si>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</si>
  <si>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</si>
  <si>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</si>
  <si>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</si>
  <si>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</si>
  <si>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</si>
  <si>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</si>
  <si>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</si>
  <si>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</si>
  <si>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</si>
  <si>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</si>
  <si>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</si>
  <si>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</si>
  <si>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</si>
  <si>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</si>
  <si>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</si>
  <si>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</si>
  <si>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</si>
  <si>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</si>
  <si>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</si>
  <si>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</si>
  <si>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</si>
  <si>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</si>
  <si>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</si>
  <si>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</si>
  <si>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</si>
  <si>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</si>
  <si>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</si>
  <si>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</si>
  <si>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</si>
  <si>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</si>
  <si>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</si>
  <si>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</si>
  <si>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</si>
  <si>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</si>
  <si>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</si>
  <si>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</si>
  <si>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</si>
  <si>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</si>
  <si>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</si>
  <si>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</si>
  <si>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</si>
  <si>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</si>
  <si>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</si>
  <si>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</si>
  <si>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</si>
  <si>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</si>
  <si>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</si>
  <si>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</si>
  <si>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</si>
  <si>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</si>
  <si>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</si>
  <si>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</si>
  <si>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</si>
  <si>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</si>
  <si>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</si>
  <si>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</si>
  <si>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</si>
  <si>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</si>
  <si>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</si>
  <si>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</si>
  <si>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</si>
  <si>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</si>
  <si>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</si>
  <si>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</si>
  <si>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</si>
  <si>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</si>
  <si>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</si>
  <si>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</si>
  <si>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</si>
  <si>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</si>
  <si>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</si>
  <si>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</si>
  <si>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</si>
  <si>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</si>
  <si>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</si>
  <si>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</si>
  <si>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</si>
  <si>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</si>
  <si>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</si>
  <si>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</si>
  <si>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</si>
  <si>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</si>
  <si>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</si>
  <si>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</si>
  <si>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</si>
  <si>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</si>
  <si>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</si>
  <si>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</si>
  <si>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</si>
  <si>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</si>
  <si>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</si>
  <si>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</si>
  <si>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</si>
  <si>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</si>
  <si>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</si>
  <si>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</si>
  <si>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</si>
  <si>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</si>
  <si>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</si>
  <si>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</si>
  <si>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</si>
  <si>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</si>
  <si>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</si>
  <si>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</si>
  <si>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</si>
  <si>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</si>
  <si>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</si>
  <si>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</si>
  <si>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</si>
  <si>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</si>
  <si>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</si>
  <si>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</si>
  <si>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</si>
  <si>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</si>
  <si>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</si>
  <si>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</si>
  <si>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</si>
  <si>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</si>
  <si>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</si>
  <si>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</si>
  <si>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</si>
  <si>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</si>
  <si>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</si>
  <si>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</si>
  <si>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</si>
  <si>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</si>
  <si>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</si>
  <si>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</si>
  <si>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</si>
  <si>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</si>
  <si>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</si>
  <si>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</si>
  <si>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</si>
  <si>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</si>
  <si>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</si>
  <si>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</si>
  <si>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</si>
  <si>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</si>
  <si>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</si>
  <si>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</si>
  <si>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</si>
  <si>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</si>
  <si>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</si>
  <si>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</si>
  <si>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</si>
  <si>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</si>
  <si>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</si>
  <si>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</si>
  <si>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</si>
  <si>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</si>
  <si>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</si>
  <si>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</si>
  <si>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</si>
  <si>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</si>
  <si>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</si>
  <si>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</si>
  <si>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</si>
  <si>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</si>
  <si>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</si>
  <si>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</si>
  <si>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</si>
  <si>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</si>
  <si>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</si>
  <si>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</si>
  <si>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</si>
  <si>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</si>
  <si>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</si>
  <si>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</si>
  <si>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</si>
  <si>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</si>
  <si>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</si>
  <si>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</si>
  <si>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</si>
  <si>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</si>
  <si>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</si>
  <si>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</si>
  <si>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</si>
  <si>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</si>
  <si>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</si>
  <si>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</si>
  <si>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</si>
  <si>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</si>
  <si>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</si>
  <si>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</si>
  <si>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</si>
  <si>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</si>
  <si>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</si>
  <si>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</si>
  <si>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</si>
  <si>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</si>
  <si>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</si>
  <si>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</si>
  <si>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</si>
  <si>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</si>
  <si>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</si>
  <si>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</si>
  <si>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</si>
  <si>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</si>
  <si>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</si>
  <si>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</si>
  <si>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</si>
  <si>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</si>
  <si>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</si>
  <si>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</si>
  <si>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</si>
  <si>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</si>
  <si>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</si>
  <si>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</si>
  <si>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</si>
  <si>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</si>
  <si>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</si>
  <si>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</si>
  <si>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</si>
  <si>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</si>
  <si>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</si>
  <si>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</si>
  <si>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</si>
  <si>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</si>
  <si>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</si>
  <si>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</si>
  <si>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</si>
  <si>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</si>
  <si>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</si>
  <si>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</si>
  <si>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</si>
  <si>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</si>
  <si>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</si>
  <si>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</si>
  <si>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</si>
  <si>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</si>
  <si>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</si>
  <si>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</si>
  <si>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</si>
  <si>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</si>
  <si>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</si>
  <si>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</si>
  <si>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</si>
  <si>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</si>
  <si>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</si>
  <si>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</si>
  <si>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</si>
  <si>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</si>
  <si>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</si>
  <si>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</si>
  <si>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</si>
  <si>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</si>
  <si>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</si>
  <si>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</si>
  <si>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</si>
  <si>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</si>
  <si>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</si>
  <si>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</si>
  <si>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</si>
  <si>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</si>
  <si>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</si>
  <si>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</si>
  <si>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</si>
  <si>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MPU</t>
  </si>
  <si>
    <t>MCU</t>
  </si>
  <si>
    <t>DRAM</t>
  </si>
  <si>
    <t>SRAM</t>
  </si>
  <si>
    <t>CCD</t>
  </si>
  <si>
    <t>산소</t>
  </si>
  <si>
    <t>碍子</t>
  </si>
  <si>
    <t>철판</t>
  </si>
  <si>
    <t>먼지 처리</t>
  </si>
  <si>
    <t>공장설비</t>
  </si>
  <si>
    <t>입하 운송비</t>
  </si>
  <si>
    <t>배송비</t>
  </si>
  <si>
    <t>출장 여비</t>
  </si>
  <si>
    <t>통근 수당</t>
  </si>
  <si>
    <t>비품</t>
  </si>
  <si>
    <t>산소 가스</t>
  </si>
  <si>
    <t>가이코(가이관 포함) 특별 고압용</t>
  </si>
  <si>
    <t>냉연 강판</t>
  </si>
  <si>
    <t>기타 전자 회로 기판</t>
  </si>
  <si>
    <t>공장·창고</t>
  </si>
  <si>
    <t>화물 자동차 운송</t>
  </si>
  <si>
    <t>이용운송</t>
  </si>
  <si>
    <t>보통·소형 승용차</t>
  </si>
  <si>
    <t>승합 버스</t>
  </si>
  <si>
    <t>민간 금융 (FISIM)</t>
  </si>
  <si>
    <t>기타 펌프</t>
  </si>
  <si>
    <t>병</t>
  </si>
  <si>
    <t>트레이</t>
  </si>
  <si>
    <t>주류용 병</t>
  </si>
  <si>
    <t>플라스틱 성형 재료</t>
  </si>
  <si>
    <t>玄米 (씨앗 포함)</t>
  </si>
  <si>
    <t>玄米 (씨앗 제외, 먹을 식)</t>
  </si>
  <si>
    <t>쓰레기</t>
  </si>
  <si>
    <t>벼 짚</t>
  </si>
  <si>
    <t>밀(국산)</t>
  </si>
  <si>
    <t>밀(수입)</t>
  </si>
  <si>
    <t>롯조 보리(국산)</t>
  </si>
  <si>
    <t>니조 보리 (맥주 보리)</t>
  </si>
  <si>
    <t>벌거벗은 보리</t>
  </si>
  <si>
    <t>보리(수입)</t>
  </si>
  <si>
    <t>칸쇼</t>
  </si>
  <si>
    <t>바레이쇼</t>
  </si>
  <si>
    <t>콩(국산)</t>
  </si>
  <si>
    <t>콩(수입)</t>
  </si>
  <si>
    <t>진겐 콩</t>
  </si>
  <si>
    <t>팥</t>
  </si>
  <si>
    <t>라카세이</t>
  </si>
  <si>
    <t>기타 콩류</t>
  </si>
  <si>
    <t>호박 (노지)</t>
  </si>
  <si>
    <t>피망(노지)</t>
  </si>
  <si>
    <t>오이(노지)</t>
  </si>
  <si>
    <t>멜론(노지)</t>
  </si>
  <si>
    <t>스이카(노지)</t>
  </si>
  <si>
    <t>나스 (노지)</t>
  </si>
  <si>
    <t>토마토(노지)</t>
  </si>
  <si>
    <t>딸기(노지)</t>
  </si>
  <si>
    <t>사야엔도(노지)</t>
  </si>
  <si>
    <t>스위트 콘</t>
  </si>
  <si>
    <t>에다 마메</t>
  </si>
  <si>
    <t>사야인겐(노지)</t>
  </si>
  <si>
    <t>기타 과채류(노지)</t>
  </si>
  <si>
    <t>양배추</t>
  </si>
  <si>
    <t>하쿠사이</t>
  </si>
  <si>
    <t>시금치 (노지)</t>
  </si>
  <si>
    <t>파(노지)</t>
  </si>
  <si>
    <t>양파</t>
  </si>
  <si>
    <t>니라(노지)</t>
  </si>
  <si>
    <t>미츠바(노지)</t>
  </si>
  <si>
    <t>슌기쿠(노지)</t>
  </si>
  <si>
    <t>마늘</t>
  </si>
  <si>
    <t>양상추 (노지)</t>
  </si>
  <si>
    <t>셀리(노지)</t>
  </si>
  <si>
    <t>콜리플라워</t>
  </si>
  <si>
    <t>브로콜리</t>
  </si>
  <si>
    <t>고마츠나 (노지)</t>
  </si>
  <si>
    <t>아스파라거스(노지)</t>
  </si>
  <si>
    <t>후키(노지)</t>
  </si>
  <si>
    <t>죽순</t>
  </si>
  <si>
    <t>친겐사이(노지)</t>
  </si>
  <si>
    <t>기타 잎 줄기채(노지)</t>
  </si>
  <si>
    <t>다이콘</t>
  </si>
  <si>
    <t>쓰다</t>
  </si>
  <si>
    <t>당근</t>
  </si>
  <si>
    <t>우엉</t>
  </si>
  <si>
    <t>사토이모</t>
  </si>
  <si>
    <t>야마노이모</t>
  </si>
  <si>
    <t>렌콘</t>
  </si>
  <si>
    <t>생강</t>
  </si>
  <si>
    <t>기타 근채류</t>
  </si>
  <si>
    <t>호박 (시설)</t>
  </si>
  <si>
    <t>피망(시설)</t>
  </si>
  <si>
    <t>오이(시설)</t>
  </si>
  <si>
    <t>멜론(시설)</t>
  </si>
  <si>
    <t>수이카(시설)</t>
  </si>
  <si>
    <t>나스 (시설)</t>
  </si>
  <si>
    <t>토마토(시설)</t>
  </si>
  <si>
    <t>딸기(시설)</t>
  </si>
  <si>
    <t>사야엔도(시설)</t>
  </si>
  <si>
    <t>사야인겐(시설)</t>
  </si>
  <si>
    <t>기타 과채류(시설)</t>
  </si>
  <si>
    <t>시금치(시설)</t>
  </si>
  <si>
    <t>파(시설)</t>
  </si>
  <si>
    <t>니라(시설)</t>
  </si>
  <si>
    <t>미츠바(시설)</t>
  </si>
  <si>
    <t>신기쿠(시설)</t>
  </si>
  <si>
    <t>상추(시설)</t>
  </si>
  <si>
    <t>셀리(시설)</t>
  </si>
  <si>
    <t>고마츠나(시설)</t>
  </si>
  <si>
    <t>아스파라거스(시설)</t>
  </si>
  <si>
    <t>후키(시설)</t>
  </si>
  <si>
    <t>친겐사이(시설)</t>
  </si>
  <si>
    <t>콩나물</t>
  </si>
  <si>
    <t>기타 잎 줄기채 (시설)</t>
  </si>
  <si>
    <t>근채류(시설)</t>
  </si>
  <si>
    <t>귤</t>
  </si>
  <si>
    <t>기타 감귤류</t>
  </si>
  <si>
    <t>감귤류의 식물 성장</t>
  </si>
  <si>
    <t>사과</t>
  </si>
  <si>
    <t>사과 식물 성장</t>
  </si>
  <si>
    <t>포도</t>
  </si>
  <si>
    <t>일본 없음</t>
  </si>
  <si>
    <t>서양 없음</t>
  </si>
  <si>
    <t>모모</t>
  </si>
  <si>
    <t>스모모</t>
  </si>
  <si>
    <t>가자</t>
  </si>
  <si>
    <t>우메</t>
  </si>
  <si>
    <t>비와</t>
  </si>
  <si>
    <t>굴</t>
  </si>
  <si>
    <t>쿠리</t>
  </si>
  <si>
    <t>키위 과일</t>
  </si>
  <si>
    <t>파인 애플</t>
  </si>
  <si>
    <t>기타 과일</t>
  </si>
  <si>
    <t>기타 과일의 식물 성장</t>
  </si>
  <si>
    <t>사토우키비</t>
  </si>
  <si>
    <t>텐사이</t>
  </si>
  <si>
    <t>커피콩・카카오콩(수입)</t>
  </si>
  <si>
    <t>차</t>
  </si>
  <si>
    <t>홉</t>
  </si>
  <si>
    <t>차 식물 성장</t>
  </si>
  <si>
    <t>메밀</t>
  </si>
  <si>
    <t>기타 잡곡</t>
  </si>
  <si>
    <t>나타네</t>
  </si>
  <si>
    <t>기타 오일 작물</t>
  </si>
  <si>
    <t>다른 분류되지 않은 식용 경작 작물</t>
  </si>
  <si>
    <t>목초</t>
  </si>
  <si>
    <t>푸른 깎는 옥수수</t>
  </si>
  <si>
    <t>솔고</t>
  </si>
  <si>
    <t>기타 사료작물</t>
  </si>
  <si>
    <t>씨앗, 모종</t>
  </si>
  <si>
    <t>구근류</t>
  </si>
  <si>
    <t>묘목류(꽃나무)</t>
  </si>
  <si>
    <t>절화류</t>
  </si>
  <si>
    <t>화분류</t>
  </si>
  <si>
    <t>하나기(나리키)</t>
  </si>
  <si>
    <t>꽃 묘종</t>
  </si>
  <si>
    <t>그 외의 꽃잎・꽃목류</t>
  </si>
  <si>
    <t>잎담배</t>
  </si>
  <si>
    <t>생고무(수입)</t>
  </si>
  <si>
    <t>면화(수입)</t>
  </si>
  <si>
    <t>이</t>
  </si>
  <si>
    <t>분류되지 않은 비식용 경작 작물</t>
  </si>
  <si>
    <t>유자 쇠고기 (와 축축)</t>
  </si>
  <si>
    <t>유자소(육용 비육용)</t>
  </si>
  <si>
    <t>유폐소</t>
  </si>
  <si>
    <t>유자소(착유용)의 성장 증가(성우 환산)</t>
  </si>
  <si>
    <t>규비</t>
  </si>
  <si>
    <t>와 축용 육용 소(성우 환산 사양 두수의 증감을 포함한다.)</t>
  </si>
  <si>
    <t>비육용 자축</t>
  </si>
  <si>
    <t>돼지(성돼지 환산 사양두수 증감 포함)</t>
  </si>
  <si>
    <t>폐닭(성닭 환산 사양 날개수의 증감을 포함한다.)</t>
  </si>
  <si>
    <t>부정한 계란</t>
  </si>
  <si>
    <t>닭고기</t>
  </si>
  <si>
    <t>양털</t>
  </si>
  <si>
    <t>말</t>
  </si>
  <si>
    <t>경종 말</t>
  </si>
  <si>
    <t>고치</t>
  </si>
  <si>
    <t>염소</t>
  </si>
  <si>
    <t>면양</t>
  </si>
  <si>
    <t>꿀</t>
  </si>
  <si>
    <t>메추라기 달걀</t>
  </si>
  <si>
    <t>다른 분류되지 않은 축산</t>
  </si>
  <si>
    <t>공동 건조 시설</t>
  </si>
  <si>
    <t>토지개량구</t>
  </si>
  <si>
    <t>항공 방제</t>
  </si>
  <si>
    <t>청과물공동선과장</t>
  </si>
  <si>
    <t>벼농사 공동 육묘 사업</t>
  </si>
  <si>
    <t>종부업</t>
  </si>
  <si>
    <t>후란업</t>
  </si>
  <si>
    <t>기타 농업 서비스</t>
  </si>
  <si>
    <t>산행 묘목</t>
  </si>
  <si>
    <t>소재 마무리분(타치기 베이스)</t>
  </si>
  <si>
    <t>육림의 성장 증가</t>
  </si>
  <si>
    <t>너무</t>
  </si>
  <si>
    <t>히노키</t>
  </si>
  <si>
    <t>아카 · 쿠로 마츠</t>
  </si>
  <si>
    <t>카라 마츠 · 에조 마츠 · 토마츠</t>
  </si>
  <si>
    <t>기타 침엽수</t>
  </si>
  <si>
    <t>활엽수</t>
  </si>
  <si>
    <t>표고 버섯 용 호다 나무의 원목</t>
  </si>
  <si>
    <t>장작 탄재 등의 원목</t>
  </si>
  <si>
    <t>소재(수입)</t>
  </si>
  <si>
    <t>마츠 타케</t>
  </si>
  <si>
    <t>표고 버섯 (생)</t>
  </si>
  <si>
    <t>표고버섯(건)</t>
  </si>
  <si>
    <t>네코</t>
  </si>
  <si>
    <t>에노 키타케</t>
  </si>
  <si>
    <t>히라타케</t>
  </si>
  <si>
    <t>부시 메지</t>
  </si>
  <si>
    <t>마이타케</t>
  </si>
  <si>
    <t>에링기</t>
  </si>
  <si>
    <t>기타 버섯류</t>
  </si>
  <si>
    <t>기타 식용특별림산물</t>
  </si>
  <si>
    <t>대나무</t>
  </si>
  <si>
    <t>장작</t>
  </si>
  <si>
    <t>목탄</t>
  </si>
  <si>
    <t>기타 비식용 특수 임산물</t>
  </si>
  <si>
    <t>참치류</t>
  </si>
  <si>
    <t>카지키류</t>
  </si>
  <si>
    <t>가다랭이</t>
  </si>
  <si>
    <t>사마류</t>
  </si>
  <si>
    <t>사케・마츠류</t>
  </si>
  <si>
    <t>이 시로</t>
  </si>
  <si>
    <t>니신</t>
  </si>
  <si>
    <t>이와시류</t>
  </si>
  <si>
    <t>수국</t>
  </si>
  <si>
    <t>고등어</t>
  </si>
  <si>
    <t>산마</t>
  </si>
  <si>
    <t>부리류</t>
  </si>
  <si>
    <t>히라메・카레류</t>
  </si>
  <si>
    <t>타라류</t>
  </si>
  <si>
    <t>호케</t>
  </si>
  <si>
    <t>키치지</t>
  </si>
  <si>
    <t>하타하타</t>
  </si>
  <si>
    <t>니기스류</t>
  </si>
  <si>
    <t>아나고류</t>
  </si>
  <si>
    <t>타치오</t>
  </si>
  <si>
    <t>원하는</t>
  </si>
  <si>
    <t>이사키</t>
  </si>
  <si>
    <t>사와라류</t>
  </si>
  <si>
    <t>스즈키류</t>
  </si>
  <si>
    <t>오징어</t>
  </si>
  <si>
    <t>어리석은</t>
  </si>
  <si>
    <t>복어류</t>
  </si>
  <si>
    <t>기타 어류</t>
  </si>
  <si>
    <t>이세 새우</t>
  </si>
  <si>
    <t>쿠루마 새우</t>
  </si>
  <si>
    <t>기타 새우</t>
  </si>
  <si>
    <t>귀염둥이</t>
  </si>
  <si>
    <t>베니 즈와이가</t>
  </si>
  <si>
    <t>가자미류</t>
  </si>
  <si>
    <t>기타 게</t>
  </si>
  <si>
    <t>전복류</t>
  </si>
  <si>
    <t>사자에</t>
  </si>
  <si>
    <t>조개류</t>
  </si>
  <si>
    <t>호타테가이</t>
  </si>
  <si>
    <t>기타 조개류</t>
  </si>
  <si>
    <t>메이카</t>
  </si>
  <si>
    <t>아카이카</t>
  </si>
  <si>
    <t>기타 오징어류</t>
  </si>
  <si>
    <t>오키아미류</t>
  </si>
  <si>
    <t>타코류</t>
  </si>
  <si>
    <t>성게</t>
  </si>
  <si>
    <t>해산 포유류</t>
  </si>
  <si>
    <t>기타 수산 동물류</t>
  </si>
  <si>
    <t>곤부류</t>
  </si>
  <si>
    <t>기타 해조류</t>
  </si>
  <si>
    <t>포경업(고래류)</t>
  </si>
  <si>
    <t>해면 어업(수입)</t>
  </si>
  <si>
    <t>긴자케</t>
  </si>
  <si>
    <t>마지</t>
  </si>
  <si>
    <t>시마 아지</t>
  </si>
  <si>
    <t>아직</t>
  </si>
  <si>
    <t>히라메</t>
  </si>
  <si>
    <t>면도기(껍질 포함)</t>
  </si>
  <si>
    <t>호야류</t>
  </si>
  <si>
    <t>진주</t>
  </si>
  <si>
    <t>미역류</t>
  </si>
  <si>
    <t>풀류</t>
  </si>
  <si>
    <t>모즈쿠류</t>
  </si>
  <si>
    <t>진주 모조</t>
  </si>
  <si>
    <t>면도</t>
  </si>
  <si>
    <t>양식어종의 성장 증가</t>
  </si>
  <si>
    <t>사쿠가와 사케</t>
  </si>
  <si>
    <t>육봉성 피해</t>
  </si>
  <si>
    <t>와카사기</t>
  </si>
  <si>
    <t>아유</t>
  </si>
  <si>
    <t>시라우오</t>
  </si>
  <si>
    <t>고이</t>
  </si>
  <si>
    <t>후나</t>
  </si>
  <si>
    <t>우구이 · 오이카와</t>
  </si>
  <si>
    <t>장어</t>
  </si>
  <si>
    <t>왜류</t>
  </si>
  <si>
    <t>시지미</t>
  </si>
  <si>
    <t>새우류</t>
  </si>
  <si>
    <t>다른 분류되지 않은 수산 동식물</t>
  </si>
  <si>
    <t>점류</t>
  </si>
  <si>
    <t>기타 식용 어종</t>
  </si>
  <si>
    <t>담수 진주</t>
  </si>
  <si>
    <t>관상용 물고기</t>
  </si>
  <si>
    <t>철광석</t>
  </si>
  <si>
    <t>금광 및 은광(함량)</t>
  </si>
  <si>
    <t>석탄 및 아탄(정탄)</t>
  </si>
  <si>
    <t>유전 가스</t>
  </si>
  <si>
    <t>가스전 가스·탄전 가스(구조성)</t>
  </si>
  <si>
    <t>가스전 가스·탄전 가스(수용성)</t>
  </si>
  <si>
    <t>기타 원유・천연가스</t>
  </si>
  <si>
    <t>화강암·동 유사 암석(제품)</t>
  </si>
  <si>
    <t>석영 조면암·동 유사 암석(제품)</t>
  </si>
  <si>
    <t>안산암·동 유사 암석(제품)</t>
  </si>
  <si>
    <t>교회암(제품)</t>
  </si>
  <si>
    <t>사암(제품)</t>
  </si>
  <si>
    <t>점판암(제품)</t>
  </si>
  <si>
    <t>모래·자갈·옥석</t>
  </si>
  <si>
    <t>기타 채석, 모래, 자갈, 옥석</t>
  </si>
  <si>
    <t>절석, 간지석, 할석, 할인석</t>
  </si>
  <si>
    <t>쇄석 기타</t>
  </si>
  <si>
    <t>석회석</t>
  </si>
  <si>
    <t>게이시</t>
  </si>
  <si>
    <t>경사</t>
  </si>
  <si>
    <t>백운석</t>
  </si>
  <si>
    <t>목절·혈암 점토(정광)</t>
  </si>
  <si>
    <t>가로메 점토(조광)</t>
  </si>
  <si>
    <t>가로메 점토(정광)</t>
  </si>
  <si>
    <t>장석(정광)</t>
  </si>
  <si>
    <t>풍화 화강암(조광)</t>
  </si>
  <si>
    <t>풍화 화강암(정광)</t>
  </si>
  <si>
    <t>도석(정광)</t>
  </si>
  <si>
    <t>기타 요업 원료용 미네랄</t>
  </si>
  <si>
    <t>기타 점토</t>
  </si>
  <si>
    <t>기타 비금속 광물</t>
  </si>
  <si>
    <t>파미스 스톤 (수출 분)</t>
  </si>
  <si>
    <t>와규메스</t>
  </si>
  <si>
    <t>와규 거세</t>
  </si>
  <si>
    <t>와규 오스</t>
  </si>
  <si>
    <t>젖소 메스</t>
  </si>
  <si>
    <t>젖소 거세</t>
  </si>
  <si>
    <t>젖소 오스</t>
  </si>
  <si>
    <t>교잡소 메스</t>
  </si>
  <si>
    <t>교잡소 거세</t>
  </si>
  <si>
    <t>교잡소 오스</t>
  </si>
  <si>
    <t>기타 쇠고기</t>
  </si>
  <si>
    <t>기타 소 거세</t>
  </si>
  <si>
    <t>송아지</t>
  </si>
  <si>
    <t>돼지고기</t>
  </si>
  <si>
    <t>고기 어린 닭 (육계)</t>
  </si>
  <si>
    <t>폐닭</t>
  </si>
  <si>
    <t>기타 고기 닭</t>
  </si>
  <si>
    <t>말고기</t>
  </si>
  <si>
    <t>기타 고기</t>
  </si>
  <si>
    <t>소가죽</t>
  </si>
  <si>
    <t>소우피</t>
  </si>
  <si>
    <t>돼지 껍질</t>
  </si>
  <si>
    <t>말피</t>
  </si>
  <si>
    <t>내장</t>
  </si>
  <si>
    <t>닭고기 처리 부산물</t>
  </si>
  <si>
    <t>및 축산 부산물 (육계 처리 부산물 포함) 기타</t>
  </si>
  <si>
    <t>고기 가공품</t>
  </si>
  <si>
    <t>와 축 부산물(육계 처리 부산물을 포함한다.) 농업 경영체 생산분</t>
  </si>
  <si>
    <t>고기 가공품 반제품 및 장치품</t>
  </si>
  <si>
    <t>고기 병 · 간식</t>
  </si>
  <si>
    <t>요리 · 특수 병 · 감귤</t>
  </si>
  <si>
    <t>축산 병, 간 반 제품 및 장비</t>
  </si>
  <si>
    <t>우유</t>
  </si>
  <si>
    <t>가공 우유</t>
  </si>
  <si>
    <t>우유음료</t>
  </si>
  <si>
    <t>유산균 음료</t>
  </si>
  <si>
    <t>발효유</t>
  </si>
  <si>
    <t>전분유</t>
  </si>
  <si>
    <t>준비 분유</t>
  </si>
  <si>
    <t>탈지 분유</t>
  </si>
  <si>
    <t>가당 렌 우유, 무당 렌 우유, 탈지 가당 렌 우유</t>
  </si>
  <si>
    <t>버터</t>
  </si>
  <si>
    <t>치즈</t>
  </si>
  <si>
    <t>크림</t>
  </si>
  <si>
    <t>아이스크림</t>
  </si>
  <si>
    <t>아이스 우유</t>
  </si>
  <si>
    <t>락트 아이스</t>
  </si>
  <si>
    <t>유제품 농업 경영체 생산분</t>
  </si>
  <si>
    <t>유제품 반제품 및 장치</t>
  </si>
  <si>
    <t>신선한 냉동 해산물</t>
  </si>
  <si>
    <t>포장 냉동 해산물</t>
  </si>
  <si>
    <t>부산물</t>
  </si>
  <si>
    <t>소금건・염장품</t>
  </si>
  <si>
    <t>민간 · 삶은</t>
  </si>
  <si>
    <t>군 제품</t>
  </si>
  <si>
    <t>소금, 말린, 군 제품 반제품 및 장치</t>
  </si>
  <si>
    <t>수산 병·간조 반제품 및 장치품</t>
  </si>
  <si>
    <t>비틀림 제품 반제품 및 장치</t>
  </si>
  <si>
    <t>해초 가공품</t>
  </si>
  <si>
    <t>기타 수산 식품</t>
  </si>
  <si>
    <t>기타 수산 식품 반제품 및 장비</t>
  </si>
  <si>
    <t>정미</t>
  </si>
  <si>
    <t>밀</t>
  </si>
  <si>
    <t>정미・밀가루</t>
  </si>
  <si>
    <t>밀가루</t>
  </si>
  <si>
    <t>기타 밀링</t>
  </si>
  <si>
    <t>기타 제분 농업 경영체 생산분</t>
  </si>
  <si>
    <t>면류 반제품 및 장치</t>
  </si>
  <si>
    <t>식빵</t>
  </si>
  <si>
    <t>과자빵</t>
  </si>
  <si>
    <t>기타 빵</t>
  </si>
  <si>
    <t>빵류 제조 소매분</t>
  </si>
  <si>
    <t>빵류 농업 경영체 생산분</t>
  </si>
  <si>
    <t>빵류 반제품 및 장치품</t>
  </si>
  <si>
    <t>사탕과자</t>
  </si>
  <si>
    <t>초콜릿</t>
  </si>
  <si>
    <t>츄잉껌</t>
  </si>
  <si>
    <t>센베이</t>
  </si>
  <si>
    <t>비스킷</t>
  </si>
  <si>
    <t>쌀과</t>
  </si>
  <si>
    <t>일본 과자</t>
  </si>
  <si>
    <t>양생 과자</t>
  </si>
  <si>
    <t>스낵 과자</t>
  </si>
  <si>
    <t>유과자</t>
  </si>
  <si>
    <t>기타 과자</t>
  </si>
  <si>
    <t>냉동 과자</t>
  </si>
  <si>
    <t>코코아 가루(무당)</t>
  </si>
  <si>
    <t>조정 코코아</t>
  </si>
  <si>
    <t>코코아 케이크</t>
  </si>
  <si>
    <t>원료용 초콜릿</t>
  </si>
  <si>
    <t>양생용 초콜릿</t>
  </si>
  <si>
    <t>빙과</t>
  </si>
  <si>
    <t>과자류 제조 소매분</t>
  </si>
  <si>
    <t>과자류 농업 경영체 생산분</t>
  </si>
  <si>
    <t>과자류 반제품 및 장비품</t>
  </si>
  <si>
    <t>딸기 병 · 간식</t>
  </si>
  <si>
    <t>야채병・간식</t>
  </si>
  <si>
    <t>잼 병 · 간식</t>
  </si>
  <si>
    <t>토마토 주스</t>
  </si>
  <si>
    <t>기타 야채 음료</t>
  </si>
  <si>
    <t>원료 농축 과즙</t>
  </si>
  <si>
    <t>농산 병·간식 농업 경영체 생산분</t>
  </si>
  <si>
    <t>농산 병·간조 반제품 및 장치품</t>
  </si>
  <si>
    <t>야채・과실 절임</t>
  </si>
  <si>
    <t>냉동 야채・과실</t>
  </si>
  <si>
    <t>기타 농산물 보존 식료품</t>
  </si>
  <si>
    <t>농산 보존 식료품(병·간을 제외한다.) 농업 경영체 생산분</t>
  </si>
  <si>
    <t>농산 보존 식료품(병·간을 제외한다.) 반제품 및 장치품</t>
  </si>
  <si>
    <t>텐사이 설탕</t>
  </si>
  <si>
    <t>달콤한 설탕</t>
  </si>
  <si>
    <t>정제당(수입원료)</t>
  </si>
  <si>
    <t>정제당 반제품 및 장치품</t>
  </si>
  <si>
    <t>포함하는 설탕</t>
  </si>
  <si>
    <t>설탕 미츠</t>
  </si>
  <si>
    <t>비트 펄프</t>
  </si>
  <si>
    <t>전분 반제품 및 장치</t>
  </si>
  <si>
    <t>포도당</t>
  </si>
  <si>
    <t>물</t>
  </si>
  <si>
    <t>이성화당</t>
  </si>
  <si>
    <t>포도당, 물방울, 이성화당 반제품 및 장치</t>
  </si>
  <si>
    <t>콩기름</t>
  </si>
  <si>
    <t>나타네 오일</t>
  </si>
  <si>
    <t>쌀겨 기름</t>
  </si>
  <si>
    <t>참기름</t>
  </si>
  <si>
    <t>기타 식용 식물 유지</t>
  </si>
  <si>
    <t>비식용 식물 유지</t>
  </si>
  <si>
    <t>식물유지반제품 및 장비품</t>
  </si>
  <si>
    <t>우지</t>
  </si>
  <si>
    <t>돼지 지방</t>
  </si>
  <si>
    <t>생선 기름</t>
  </si>
  <si>
    <t>기타 동물유</t>
  </si>
  <si>
    <t>동물 유지 반제품 및 장치</t>
  </si>
  <si>
    <t>마가린</t>
  </si>
  <si>
    <t>팻 스프레드</t>
  </si>
  <si>
    <t>쇼트닝</t>
  </si>
  <si>
    <t>기타 식용 가공 유지</t>
  </si>
  <si>
    <t>가공유지 반제품 및 장비품</t>
  </si>
  <si>
    <t>콩기름 찌꺼기</t>
  </si>
  <si>
    <t>나타네 기름 찌꺼기</t>
  </si>
  <si>
    <t>쌀겨 기름 찌꺼기</t>
  </si>
  <si>
    <t>참기름 찌꺼기</t>
  </si>
  <si>
    <t>기타 식용유 찌꺼기</t>
  </si>
  <si>
    <t>비 식용 기름 찌꺼기</t>
  </si>
  <si>
    <t>맛</t>
  </si>
  <si>
    <t>간장·식용 아미노산</t>
  </si>
  <si>
    <t>우스터 · 중농 · 진한 소스</t>
  </si>
  <si>
    <t>기타 소스</t>
  </si>
  <si>
    <t>식초</t>
  </si>
  <si>
    <t>향신료</t>
  </si>
  <si>
    <t>루우류</t>
  </si>
  <si>
    <t>글루탐산나트륨</t>
  </si>
  <si>
    <t>다른 분류되지 않은 조미료</t>
  </si>
  <si>
    <t>조미료 농업 경영체 생산분</t>
  </si>
  <si>
    <t>조미료 반제품 및 장치</t>
  </si>
  <si>
    <t>냉동 조리 식품 반제품 및 장치</t>
  </si>
  <si>
    <t>레토르트 식품 반제품 및 장치</t>
  </si>
  <si>
    <t>그래 유채</t>
  </si>
  <si>
    <t>스시・도시락</t>
  </si>
  <si>
    <t>그렇게 유채・스시・도시락 제조 소매분</t>
  </si>
  <si>
    <t>그렇게 유채, 스시, 도시락 농업 경영체 생산 분</t>
  </si>
  <si>
    <t>그렇게 유채, 스시, 도시락 반제품 및 장비</t>
  </si>
  <si>
    <t>두부・유튀김류</t>
  </si>
  <si>
    <t>동두부</t>
  </si>
  <si>
    <t>낫토</t>
  </si>
  <si>
    <t>안류</t>
  </si>
  <si>
    <t>축산 식품(별게 제외)</t>
  </si>
  <si>
    <t>식물 단백</t>
  </si>
  <si>
    <t>이스트</t>
  </si>
  <si>
    <t>고지 · 씨 코지 · 맥아</t>
  </si>
  <si>
    <t>후 · 야키 후</t>
  </si>
  <si>
    <t>절떡・포장 떡(일본식 과자 제외)</t>
  </si>
  <si>
    <t>영양 보조 식품(정제, 캡슐 등의 형상의 것)</t>
  </si>
  <si>
    <t>다른 분류되지 않은 식료품</t>
  </si>
  <si>
    <t>기타 식료품 농업 경영체 생산 분</t>
  </si>
  <si>
    <t>기타 식료품 반제품 및 장치</t>
  </si>
  <si>
    <t>미린</t>
  </si>
  <si>
    <t>청주 부산물</t>
  </si>
  <si>
    <t>미린 부산물</t>
  </si>
  <si>
    <t>청주장품・반제품</t>
  </si>
  <si>
    <t>맥주</t>
  </si>
  <si>
    <t>맥주 부산물</t>
  </si>
  <si>
    <t>발포주</t>
  </si>
  <si>
    <t>맥주류 장비품・반제품</t>
  </si>
  <si>
    <t>위스키</t>
  </si>
  <si>
    <t>브랜디</t>
  </si>
  <si>
    <t>위스키류 장비품・반제품</t>
  </si>
  <si>
    <t>합성청주</t>
  </si>
  <si>
    <t>쇼츄</t>
  </si>
  <si>
    <t>과실주류</t>
  </si>
  <si>
    <t>스피리츠류</t>
  </si>
  <si>
    <t>리큐어류</t>
  </si>
  <si>
    <t>잡주(발포주 제외)</t>
  </si>
  <si>
    <t>첨가용 알코올</t>
  </si>
  <si>
    <t>기타 주류장품・반제품</t>
  </si>
  <si>
    <t>녹차</t>
  </si>
  <si>
    <t>기타 차</t>
  </si>
  <si>
    <t>커피</t>
  </si>
  <si>
    <t>차·커피 농업 경영체 생산분</t>
  </si>
  <si>
    <t>차·커피 반제품 및 장비품</t>
  </si>
  <si>
    <t>탄산음료</t>
  </si>
  <si>
    <t>과일 음료</t>
  </si>
  <si>
    <t>차계 음료</t>
  </si>
  <si>
    <t>커피 음료</t>
  </si>
  <si>
    <t>두유류</t>
  </si>
  <si>
    <t>미네랄 워터</t>
  </si>
  <si>
    <t>스포츠·기능성 음료</t>
  </si>
  <si>
    <t>유성 음료</t>
  </si>
  <si>
    <t>다른 분류되지 않은 청량음료</t>
  </si>
  <si>
    <t>청량음료 반제품 및 장비품</t>
  </si>
  <si>
    <t>육상 얼음</t>
  </si>
  <si>
    <t>수산 얼음</t>
  </si>
  <si>
    <t>가방 밀링 얼음</t>
  </si>
  <si>
    <t>배합 사료</t>
  </si>
  <si>
    <t>애완 동물 사료</t>
  </si>
  <si>
    <t>단독 사료</t>
  </si>
  <si>
    <t>사료 반제품 및 장비품</t>
  </si>
  <si>
    <t>유기질 비료</t>
  </si>
  <si>
    <t>유기질 비료(별게 제외) 반제품 및 장치</t>
  </si>
  <si>
    <t>담배 장치 · 반제품</t>
  </si>
  <si>
    <t>계기생실(함옥실)</t>
  </si>
  <si>
    <t>키비소</t>
  </si>
  <si>
    <t>비스</t>
  </si>
  <si>
    <t>기타 부잠사</t>
  </si>
  <si>
    <t>순면사(낙면사 포함)</t>
  </si>
  <si>
    <t>혼방면사(낙면사 포함)</t>
  </si>
  <si>
    <t>비스코스・수프실(혼방 포함)</t>
  </si>
  <si>
    <t>아크릴 방적사(혼방 포함)</t>
  </si>
  <si>
    <t>폴리에스테르 방적사(혼방 포함)</t>
  </si>
  <si>
    <t>기타 화학 섬유 방적사</t>
  </si>
  <si>
    <t>순수한 모사</t>
  </si>
  <si>
    <t>혼방 털실</t>
  </si>
  <si>
    <t>순방모사</t>
  </si>
  <si>
    <t>혼방방모사</t>
  </si>
  <si>
    <t>기타 방적사</t>
  </si>
  <si>
    <t>면봉사, 면넨사</t>
  </si>
  <si>
    <t>실크 (생실) 봉사, 실크 (생실) 넨 실</t>
  </si>
  <si>
    <t>합성 섬유 봉사</t>
  </si>
  <si>
    <t>기타 합성 섬유 넨사</t>
  </si>
  <si>
    <t>기타 넨실</t>
  </si>
  <si>
    <t>부피가 높은 가공 실</t>
  </si>
  <si>
    <t>방적사 반제품 및 장비품</t>
  </si>
  <si>
    <t>포플린, 브로드 크로스</t>
  </si>
  <si>
    <t>가나 킨, 굵은 천, 천막, 얇은 천, 넬</t>
  </si>
  <si>
    <t>별진, 콜텐</t>
  </si>
  <si>
    <t>크레페</t>
  </si>
  <si>
    <t>기타 면 광폭 직물 직물</t>
  </si>
  <si>
    <t>기타 면 광폭사 염 직물</t>
  </si>
  <si>
    <t>白尹庶 (빛날 현, 수건 국, 유카타 땅)</t>
  </si>
  <si>
    <t>기타 면 소폭 직물</t>
  </si>
  <si>
    <t>수건</t>
  </si>
  <si>
    <t>비스코스 수프 직물</t>
  </si>
  <si>
    <t>아크릴 방적사 직물</t>
  </si>
  <si>
    <t>폴리에스테르 방적사 직물</t>
  </si>
  <si>
    <t>기타 화학 섬유 방적사 직물</t>
  </si>
  <si>
    <t>면 · 수프 · 합성 섬유 담요</t>
  </si>
  <si>
    <t>제조업 이외의 위탁</t>
  </si>
  <si>
    <t>면·수프 직물(합섬 단섬유 직물을 포함한다.) 반제품 및 장치품</t>
  </si>
  <si>
    <t>깃털 이중류(교직 포함)(넓은 것)</t>
  </si>
  <si>
    <t>크레이프류(비단)(광폭의 것)</t>
  </si>
  <si>
    <t>기타 실크 광폭 직물</t>
  </si>
  <si>
    <t>치리멘류(소폭의 것)</t>
  </si>
  <si>
    <t>기타 실크 소폭 직물</t>
  </si>
  <si>
    <t>실크 방직</t>
  </si>
  <si>
    <t>비스코스인 실크 직물</t>
  </si>
  <si>
    <t>큐플러 긴 섬유 직물</t>
  </si>
  <si>
    <t>아세테이트 긴 섬유 직물</t>
  </si>
  <si>
    <t>나일론</t>
  </si>
  <si>
    <t>폴리에스테르</t>
  </si>
  <si>
    <t>실크·인 비단 직물(합섬장 섬유 직물을 포함한다.) 그 외</t>
  </si>
  <si>
    <t>화학 섬유 타이어 코드</t>
  </si>
  <si>
    <t>실크 직물(임가공)</t>
  </si>
  <si>
    <t>비스코스인 실크·큐플러·아세테이트 장섬유 직물(임가공)</t>
  </si>
  <si>
    <t>합성섬유 장섬유 직물(임가공)</t>
  </si>
  <si>
    <t>실크・인 비단 직물(합섬장 섬유 직물을 포함한다.) 반제품 및 장치품</t>
  </si>
  <si>
    <t>소모양복지</t>
  </si>
  <si>
    <t>기타 모직 직물</t>
  </si>
  <si>
    <t>방모 복지</t>
  </si>
  <si>
    <t>기타 모직물(방모 포함)</t>
  </si>
  <si>
    <t>마 직물</t>
  </si>
  <si>
    <t>세폭 직물</t>
  </si>
  <si>
    <t>모켓</t>
  </si>
  <si>
    <t>다른 분류되지 않은 직물</t>
  </si>
  <si>
    <t>모직물(임가공)</t>
  </si>
  <si>
    <t>마직물(임가공)</t>
  </si>
  <si>
    <t>세폭 직물(임가공)</t>
  </si>
  <si>
    <t>기타 직물(임가공)</t>
  </si>
  <si>
    <t>기타 직물 반제품 및 장치</t>
  </si>
  <si>
    <t>면환편 니트 원단</t>
  </si>
  <si>
    <t>합성 섬유 원편 니트 직물</t>
  </si>
  <si>
    <t>기타 섬유 원형 편직물 직물</t>
  </si>
  <si>
    <t>갓 뜨개질 니트 직물</t>
  </si>
  <si>
    <t>횡편 니트 원단(반제품 포함)</t>
  </si>
  <si>
    <t>니트 원단 반제품 및 장치</t>
  </si>
  <si>
    <t>면 · 수프 · 마 직물 정련 · 표백 · 염색</t>
  </si>
  <si>
    <t>합성 섬유 방적사 직물 정련·표백·염색, 마풍 합성 섬유 직물 기계 정리 마무리</t>
  </si>
  <si>
    <t>실크·인 비단 직물 정련·표백·염색</t>
  </si>
  <si>
    <t>합성 섬유 긴 섬유 직물 정련·표백·염색, 레이온풍 합성 섬유 직물 기계 정리 마무리</t>
  </si>
  <si>
    <t>모직물 기계 염색·정리</t>
  </si>
  <si>
    <t>직물 기계 정리</t>
  </si>
  <si>
    <t>면직물 수작업 염색·정리</t>
  </si>
  <si>
    <t>실크 직물 수작업 염색·정리</t>
  </si>
  <si>
    <t>기타 직물 수작업 염색·정리</t>
  </si>
  <si>
    <t>면상 섬유 염색·정리, 면사 염색</t>
  </si>
  <si>
    <t>합성 섬유사염・기타 실염</t>
  </si>
  <si>
    <t>니트·레이스 염색·정리</t>
  </si>
  <si>
    <t>섬유 잡품 염색·정리(기모를 포함한다)</t>
  </si>
  <si>
    <t>직물 정련·표백·염색·정리(임가공)</t>
  </si>
  <si>
    <t>담요 정련·표백·염색·정리(임가공)</t>
  </si>
  <si>
    <t>면직물 수가공 염색·정리(임가공)</t>
  </si>
  <si>
    <t>실크 직물 수작업 염색·정리(임가공)</t>
  </si>
  <si>
    <t>기타 직물 수작업 염색·정리(임가공)</t>
  </si>
  <si>
    <t>면상 섬유·면사 염색 정리(임가공)</t>
  </si>
  <si>
    <t>합성 섬유사・그 외의 실염 정리(임가공)</t>
  </si>
  <si>
    <t>니트 원단 정련・표백・염색・정리(임가공)</t>
  </si>
  <si>
    <t>섬유 잡품 염색·정리(기모를 포함한다)(임가공)</t>
  </si>
  <si>
    <t>합성 섬유</t>
  </si>
  <si>
    <t>기타 섬유제(삼 포함)</t>
  </si>
  <si>
    <t>폴리에틸렌</t>
  </si>
  <si>
    <t>줄다리 · 그물 기타</t>
  </si>
  <si>
    <t>어망 이외의 망지</t>
  </si>
  <si>
    <t>줄다리・망반제품 및 장치품</t>
  </si>
  <si>
    <t>자수 레이스 직물</t>
  </si>
  <si>
    <t>편 레이스 직물</t>
  </si>
  <si>
    <t>보빈 레이스 직물</t>
  </si>
  <si>
    <t>쌍끈</t>
  </si>
  <si>
    <t>그 외의 레이스 원단・잡품</t>
  </si>
  <si>
    <t>정모</t>
  </si>
  <si>
    <t>이불면(중입면 포함)</t>
  </si>
  <si>
    <t>프레스 펠트 원단 (니들 포함), 부직포 (건식)</t>
  </si>
  <si>
    <t>프레스 펠트 제품</t>
  </si>
  <si>
    <t>덧칠한 직물, 방수한 직물</t>
  </si>
  <si>
    <t>문지(자카드 카드)</t>
  </si>
  <si>
    <t>다른 분류되지 않은 섬유 조제품</t>
  </si>
  <si>
    <t>그 밖에 분류되지 않는 섬유공업 제품 반제품 및 장치품</t>
  </si>
  <si>
    <t>등광복상복</t>
  </si>
  <si>
    <t>키 큰 옷 바지</t>
  </si>
  <si>
    <t>오버코트류</t>
  </si>
  <si>
    <t>유니폼 상의/오버코트류</t>
  </si>
  <si>
    <t>유니폼 바지</t>
  </si>
  <si>
    <t>고무 인합 날개, 레인 코트, 비닐 합우</t>
  </si>
  <si>
    <t>원피스 정장 의상</t>
  </si>
  <si>
    <t>스커트 바지</t>
  </si>
  <si>
    <t>블라우스</t>
  </si>
  <si>
    <t>오버 레인 코트</t>
  </si>
  <si>
    <t>성인 여자·소녀용 유니폼</t>
  </si>
  <si>
    <t>유아 의류</t>
  </si>
  <si>
    <t>사무용·작업용·위생용 의복</t>
  </si>
  <si>
    <t>스포츠 의류</t>
  </si>
  <si>
    <t>성인 남자·소년용 상의·오버코트류</t>
  </si>
  <si>
    <t>성인 남자・소년용 바지</t>
  </si>
  <si>
    <t>성인 여자·소녀용 의복·오버코트류</t>
  </si>
  <si>
    <t>성인 여자 · 소녀 용 스커트 · 바지</t>
  </si>
  <si>
    <t>셔츠</t>
  </si>
  <si>
    <t>기타 셔츠</t>
  </si>
  <si>
    <t>면직물제 속옷</t>
  </si>
  <si>
    <t>기타 섬유 직물 속옷</t>
  </si>
  <si>
    <t>직물제 침착류(일식의 것을 제외하다)</t>
  </si>
  <si>
    <t>기제 화복・띠(봉제 가공된 것)</t>
  </si>
  <si>
    <t>버선류(유사품, 반제품 포함)</t>
  </si>
  <si>
    <t>기타 화장품(니트제 포함)</t>
  </si>
  <si>
    <t>직물 제복 반제품 및 장치</t>
  </si>
  <si>
    <t>상의・코트류(블레이저, 점퍼 등을 포함한다)</t>
  </si>
  <si>
    <t>바지 스커트</t>
  </si>
  <si>
    <t>유아용 외의</t>
  </si>
  <si>
    <t>니트제 아우터 셔츠류</t>
  </si>
  <si>
    <t>성인 남자 · 소년 스웨터 · 가디건 · 조끼</t>
  </si>
  <si>
    <t>성인여자·소녀용 스웨터·가디건·베스트류</t>
  </si>
  <si>
    <t>스포츠 상의</t>
  </si>
  <si>
    <t>스포츠 바지 스커트</t>
  </si>
  <si>
    <t>바다 수영복 · 해수 바지 · 해변 옷</t>
  </si>
  <si>
    <t>그 외의 외복・셔츠(학교복, 제복, 작업복 등을 포함한다)</t>
  </si>
  <si>
    <t>속옷</t>
  </si>
  <si>
    <t>서류 반바지</t>
  </si>
  <si>
    <t>슬립·페티코트류</t>
  </si>
  <si>
    <t>침착류</t>
  </si>
  <si>
    <t>보조 정착</t>
  </si>
  <si>
    <t>니트 제복 반제품 및 장치</t>
  </si>
  <si>
    <t>양말</t>
  </si>
  <si>
    <t>팬티스타킹</t>
  </si>
  <si>
    <t>기타 양말</t>
  </si>
  <si>
    <t>스타킹</t>
  </si>
  <si>
    <t>옷 니트 장갑</t>
  </si>
  <si>
    <t>작업용 니트 장갑</t>
  </si>
  <si>
    <t>기타 장갑</t>
  </si>
  <si>
    <t>직물 모자</t>
  </si>
  <si>
    <t>기타 모자(펠트, 니트, 모체 포함)</t>
  </si>
  <si>
    <t>모피제 의복・몸 회전품</t>
  </si>
  <si>
    <t>넥타이 (니트 포함)</t>
  </si>
  <si>
    <t>스카프 머플러(니트제 포함)</t>
  </si>
  <si>
    <t>손수건</t>
  </si>
  <si>
    <t>핥아 가죽 제복 (합성 피혁제 포함)</t>
  </si>
  <si>
    <t>섬유 신발</t>
  </si>
  <si>
    <t>위생 의복 부속품</t>
  </si>
  <si>
    <t>그 외의 의복·섬유제신의 회전품(니트제를 포함한다)</t>
  </si>
  <si>
    <t>그 외의 의복・몸 주위품 반제품 및 장치품</t>
  </si>
  <si>
    <t>이불 (양털 이불 포함)</t>
  </si>
  <si>
    <t>깃털 이불</t>
  </si>
  <si>
    <t>담요</t>
  </si>
  <si>
    <t>기타 침구</t>
  </si>
  <si>
    <t>침구 반제품 및 장치</t>
  </si>
  <si>
    <t>주탄, 단통</t>
  </si>
  <si>
    <t>터프티드 카펫</t>
  </si>
  <si>
    <t>기타 섬유 바닥 깔개, 유사</t>
  </si>
  <si>
    <t>주탄・마루 깔개 반제품 및 장비품</t>
  </si>
  <si>
    <t>의료용 거즈, 붕대</t>
  </si>
  <si>
    <t>탈지면</t>
  </si>
  <si>
    <t>기타 위생 의료용 섬유 제품</t>
  </si>
  <si>
    <t>섬유제 위생 재료 반제품 및 장치</t>
  </si>
  <si>
    <t>면 범포 제품</t>
  </si>
  <si>
    <t>합성 섬유 범포 제품</t>
  </si>
  <si>
    <t>기타 섬유 범포 제품</t>
  </si>
  <si>
    <t>섬유 가방</t>
  </si>
  <si>
    <t>자수 제품</t>
  </si>
  <si>
    <t>수건(손수건 제외)</t>
  </si>
  <si>
    <t>기타 분류되지 않은 섬유 제품(니트 포함)</t>
  </si>
  <si>
    <t>분류되지 않은 섬유 기제품 반제품 및 장치</t>
  </si>
  <si>
    <t>건축용 판재</t>
  </si>
  <si>
    <t>건축용 히키할</t>
  </si>
  <si>
    <t>건축용 균열</t>
  </si>
  <si>
    <t>기타 제재</t>
  </si>
  <si>
    <t>제재 반제품 및 장비품</t>
  </si>
  <si>
    <t>단판</t>
  </si>
  <si>
    <t>마루판(목질 복합 마루판 포함)</t>
  </si>
  <si>
    <t>보통 합판</t>
  </si>
  <si>
    <t>특수 합판(목질 복합 바닥판 제외)</t>
  </si>
  <si>
    <t>집성재</t>
  </si>
  <si>
    <t>합판·집성재 반제품 및 장치품</t>
  </si>
  <si>
    <t>목재 칩 반제품 및 장치</t>
  </si>
  <si>
    <t>제작재(건구 제외)</t>
  </si>
  <si>
    <t>주택 건축용 목조 조립 재료</t>
  </si>
  <si>
    <t>기타 건축용 목재 조립 재료</t>
  </si>
  <si>
    <t>우디 기반 조립식 주택</t>
  </si>
  <si>
    <t>파티클 보드</t>
  </si>
  <si>
    <t>명판, 명목, 바닥 기둥</t>
  </si>
  <si>
    <t>경질 섬유판</t>
  </si>
  <si>
    <t>기타 섬유판</t>
  </si>
  <si>
    <t>건설용 목제품 반제품 및 장비품</t>
  </si>
  <si>
    <t>경목, 동제품</t>
  </si>
  <si>
    <t>기타 특수제재품</t>
  </si>
  <si>
    <t>대나무, 토, 키류 등 용기</t>
  </si>
  <si>
    <t>접는 상자</t>
  </si>
  <si>
    <t>나무 상자</t>
  </si>
  <si>
    <t>테두리, 권선(목제 드럼 포함)</t>
  </si>
  <si>
    <t>타루</t>
  </si>
  <si>
    <t>오케류</t>
  </si>
  <si>
    <t>약품 처리 목재</t>
  </si>
  <si>
    <t>신발형, 신발심(재료의 감을 불문한다)</t>
  </si>
  <si>
    <t>코르크 제품</t>
  </si>
  <si>
    <t>무늬, 끌어당김, 노브, 잡기, 대목, 이러한 유사품</t>
  </si>
  <si>
    <t>목제 부엌 용품</t>
  </si>
  <si>
    <t>은(목·대나무제)</t>
  </si>
  <si>
    <t>기계 기구 목부</t>
  </si>
  <si>
    <t>나무 신발 (대 포함)</t>
  </si>
  <si>
    <t>곡륜, 곡물</t>
  </si>
  <si>
    <t>그 밖에 분류되지 않는 목제품 반제품 및 장치</t>
  </si>
  <si>
    <t>책상, 테이블, 의자</t>
  </si>
  <si>
    <t>싱크대·조리대·가스대(캐비넷이 목제의 것)</t>
  </si>
  <si>
    <t>단스</t>
  </si>
  <si>
    <t>선반・옷장</t>
  </si>
  <si>
    <t>음향 기기용 캐비닛</t>
  </si>
  <si>
    <t>침대</t>
  </si>
  <si>
    <t>기타 목제 가구(옻칠 제외)</t>
  </si>
  <si>
    <t>목제 가구 반제품 및 장치</t>
  </si>
  <si>
    <t>전동 침대</t>
  </si>
  <si>
    <t>싱크대·가스대·조리대</t>
  </si>
  <si>
    <t>시스템 주방</t>
  </si>
  <si>
    <t>칸막이</t>
  </si>
  <si>
    <t>기타 금속 가구</t>
  </si>
  <si>
    <t>금속 가구 반제품 및 장비</t>
  </si>
  <si>
    <t>건구(금속제 제외)</t>
  </si>
  <si>
    <t>침대 매트리스, 쌍 스프링</t>
  </si>
  <si>
    <t>종교 공구</t>
  </si>
  <si>
    <t>사무소용・점포용 장비품</t>
  </si>
  <si>
    <t>창용·문용 차양</t>
  </si>
  <si>
    <t>병, 의자, 긁힘, 갓 긁힌 (걸이 축, 걸음지도 포함) 등</t>
  </si>
  <si>
    <t>거울·액자</t>
  </si>
  <si>
    <t>그 밖에 분류되지 않는 가구・장비품</t>
  </si>
  <si>
    <t>그 외의 가구・장비품 반제품 및 장치품</t>
  </si>
  <si>
    <t>크래프트 펄프</t>
  </si>
  <si>
    <t>크래프트 펄프(미자라시)</t>
  </si>
  <si>
    <t>열 기계 펄프</t>
  </si>
  <si>
    <t>리파이너 그라운드 펄프</t>
  </si>
  <si>
    <t>쇄목 펄프</t>
  </si>
  <si>
    <t>기타 제지 펄프</t>
  </si>
  <si>
    <t>펄프 반제품 및 장치</t>
  </si>
  <si>
    <t>신문 권취지</t>
  </si>
  <si>
    <t>고급 인쇄 용지(비도공)</t>
  </si>
  <si>
    <t>중급 인쇄지(비도공)</t>
  </si>
  <si>
    <t>하급 인쇄지(비도공)</t>
  </si>
  <si>
    <t>박엽 인쇄지(비도공)</t>
  </si>
  <si>
    <t>미도공 인쇄 용지</t>
  </si>
  <si>
    <t>아트지(도공)</t>
  </si>
  <si>
    <t>코트지(도공)</t>
  </si>
  <si>
    <t>경량 코트지(도공)</t>
  </si>
  <si>
    <t>기타 도공 인쇄지</t>
  </si>
  <si>
    <t>컬러 품질 종이(특수 인쇄)</t>
  </si>
  <si>
    <t>기타 특수 인쇄 용지</t>
  </si>
  <si>
    <t>복사 원지</t>
  </si>
  <si>
    <t>양식 용지</t>
  </si>
  <si>
    <t>PPC 용지</t>
  </si>
  <si>
    <t>정보 기록지</t>
  </si>
  <si>
    <t>기타 정보 용지</t>
  </si>
  <si>
    <t>무거운 가방 용 양갱 크래프트 종이</t>
  </si>
  <si>
    <t>기타 양갱 크래프트 종이</t>
  </si>
  <si>
    <t>기타 미자라시 포장지</t>
  </si>
  <si>
    <t>순백 롤 종이</t>
  </si>
  <si>
    <t>노출 크래프트 종이</t>
  </si>
  <si>
    <t>기타 노출 포장지</t>
  </si>
  <si>
    <t>티슈 페이퍼</t>
  </si>
  <si>
    <t>화장지</t>
  </si>
  <si>
    <t>수건 용지</t>
  </si>
  <si>
    <t>기타 위생 용지</t>
  </si>
  <si>
    <t>가공 원지</t>
  </si>
  <si>
    <t>전기 절연 종이</t>
  </si>
  <si>
    <t>기타 산업용 잡종지</t>
  </si>
  <si>
    <t>가정용 잡종지</t>
  </si>
  <si>
    <t>부직포(습식)</t>
  </si>
  <si>
    <t>난간 일본 종이</t>
  </si>
  <si>
    <t>지폐 등</t>
  </si>
  <si>
    <t>서양 종이, 일본 종이 반제품 및 장치</t>
  </si>
  <si>
    <t>외장용 라이너(크래프트)</t>
  </si>
  <si>
    <t>외장용 라이너(황마)</t>
  </si>
  <si>
    <t>인테리어 라이너</t>
  </si>
  <si>
    <t>펄프 신</t>
  </si>
  <si>
    <t>특이한</t>
  </si>
  <si>
    <t>마닐라 공</t>
  </si>
  <si>
    <t>흰색 공</t>
  </si>
  <si>
    <t>노랑·칩·색판지</t>
  </si>
  <si>
    <t>건축 자재 원지</t>
  </si>
  <si>
    <t>종이관 원지</t>
  </si>
  <si>
    <t>기타 판지</t>
  </si>
  <si>
    <t>판지 반제품 및 장치</t>
  </si>
  <si>
    <t>양면</t>
  </si>
  <si>
    <t>복 양면(복수 양면 포함)</t>
  </si>
  <si>
    <t>단면</t>
  </si>
  <si>
    <t>골판지 반제품 및 장치</t>
  </si>
  <si>
    <t>절연지, 절연 테이프</t>
  </si>
  <si>
    <t>아스팔트 페인트 용지</t>
  </si>
  <si>
    <t>침투 가공지</t>
  </si>
  <si>
    <t>적층 가공지</t>
  </si>
  <si>
    <t>기타 페인트 용지</t>
  </si>
  <si>
    <t>배경화면, 밀기울 종이</t>
  </si>
  <si>
    <t>종이제・직물제 북 바인딩 크로스</t>
  </si>
  <si>
    <t>도공지·건설용 가공지 반제품 및 장치품</t>
  </si>
  <si>
    <t>골판지 상자 반제품 및 장치</t>
  </si>
  <si>
    <t>무거운 포장지 가방</t>
  </si>
  <si>
    <t>모서리 바닥 종이 가방</t>
  </si>
  <si>
    <t>인쇄 상자</t>
  </si>
  <si>
    <t>간단한 상자</t>
  </si>
  <si>
    <t>박스</t>
  </si>
  <si>
    <t>기타 종이 장비</t>
  </si>
  <si>
    <t>기타 종이 용기 반제품 및 장치</t>
  </si>
  <si>
    <t>종이 위생 재료</t>
  </si>
  <si>
    <t>성인용지 기저귀</t>
  </si>
  <si>
    <t>어린이 용지 기저귀</t>
  </si>
  <si>
    <t>기타 종이 위생 용품</t>
  </si>
  <si>
    <t>종이 위생 재료·용품 반제품 및 장치품</t>
  </si>
  <si>
    <t>솔리드 파이버, 발카나이즈드 파이버 제품</t>
  </si>
  <si>
    <t>장부류</t>
  </si>
  <si>
    <t>사무용 서식류</t>
  </si>
  <si>
    <t>사무용지봉투</t>
  </si>
  <si>
    <t>노트북</t>
  </si>
  <si>
    <t>기타 학용지 제품</t>
  </si>
  <si>
    <t>축의 용품</t>
  </si>
  <si>
    <t>사진 용지 제품</t>
  </si>
  <si>
    <t>기타 일용지 제품</t>
  </si>
  <si>
    <t>기타 종이 제품</t>
  </si>
  <si>
    <t>종이관</t>
  </si>
  <si>
    <t>분류되지 않은 펄프, 종이, 종이 가공품</t>
  </si>
  <si>
    <t>기타 펄프, 종이, 종이 가공품 반제품 및 장치</t>
  </si>
  <si>
    <t>토판 인쇄물</t>
  </si>
  <si>
    <t>오프셋 인쇄물(종이에 대한 것)</t>
  </si>
  <si>
    <t>오판 인쇄물</t>
  </si>
  <si>
    <t>종이 이외의 것에 대한 인쇄물</t>
  </si>
  <si>
    <t>사진 제판(사진 식자 포함)</t>
  </si>
  <si>
    <t>포토 마스크</t>
  </si>
  <si>
    <t>활자</t>
  </si>
  <si>
    <t>납판</t>
  </si>
  <si>
    <t>구리 판, 목판 조각 제판</t>
  </si>
  <si>
    <t>제본</t>
  </si>
  <si>
    <t>인쇄물 가공</t>
  </si>
  <si>
    <t>인쇄 관련 서비스</t>
  </si>
  <si>
    <t>인쇄국 광고료 수입</t>
  </si>
  <si>
    <t>인쇄·제판·제본 반제품 및 장치품</t>
  </si>
  <si>
    <t>암모니아(100% 환산)</t>
  </si>
  <si>
    <t>우레아</t>
  </si>
  <si>
    <t>황산암모늄</t>
  </si>
  <si>
    <t>기타 암모늄계 비료</t>
  </si>
  <si>
    <t>과인산석회</t>
  </si>
  <si>
    <t>熔成リン肥</t>
  </si>
  <si>
    <t>기타 인산염 비료</t>
  </si>
  <si>
    <t>고도화성(입상)</t>
  </si>
  <si>
    <t>보통화성(입상)</t>
  </si>
  <si>
    <t>기타 화성 비료</t>
  </si>
  <si>
    <t>배합 비료</t>
  </si>
  <si>
    <t>기타 화학 비료</t>
  </si>
  <si>
    <t>화학 비료 반제품 및 장치</t>
  </si>
  <si>
    <t>소다 재</t>
  </si>
  <si>
    <t>소다재 반제품 및 장치</t>
  </si>
  <si>
    <t>가성 소다(액체 97% 환산·고형 유모)</t>
  </si>
  <si>
    <t>가성 소다 반제품 및 장치</t>
  </si>
  <si>
    <t>액체 염소</t>
  </si>
  <si>
    <t>액체 염소 반제품 및 장치</t>
  </si>
  <si>
    <t>염소 가스</t>
  </si>
  <si>
    <t>염산 가스(100% 환산)</t>
  </si>
  <si>
    <t>염산(35% 환산) 합성</t>
  </si>
  <si>
    <t>염산(35% 환산) 부생</t>
  </si>
  <si>
    <t>염소산나트륨</t>
  </si>
  <si>
    <t>차아염소산나트륨 용액(12% 환산)</t>
  </si>
  <si>
    <t>기타 소다공업제품(별게 제외)</t>
  </si>
  <si>
    <t>기타 소다 공업 제품 반제품 및 장치</t>
  </si>
  <si>
    <t>산화티탄(아나타스형)</t>
  </si>
  <si>
    <t>산화티탄(루틸형)</t>
  </si>
  <si>
    <t>산화티탄 반제품 및 장치</t>
  </si>
  <si>
    <t>카본 블랙</t>
  </si>
  <si>
    <t>카본 블랙 반제품 및 장치</t>
  </si>
  <si>
    <t>산화아연</t>
  </si>
  <si>
    <t>산화제이철</t>
  </si>
  <si>
    <t>프탈로시아닌계 안료</t>
  </si>
  <si>
    <t>기타 무기 안료(다른 게시물 제외)</t>
  </si>
  <si>
    <t>기타 무기 안료 반제품 및 장치</t>
  </si>
  <si>
    <t>액화 산소</t>
  </si>
  <si>
    <t>질소 가스</t>
  </si>
  <si>
    <t>액화 질소</t>
  </si>
  <si>
    <t>아르곤</t>
  </si>
  <si>
    <t>수소</t>
  </si>
  <si>
    <t>용해 아세틸렌</t>
  </si>
  <si>
    <t>탄산 가스</t>
  </si>
  <si>
    <t>기타 압축 가스 및 액화 가스</t>
  </si>
  <si>
    <t>압축 가스·액화 가스 반제품 및 장치품</t>
  </si>
  <si>
    <t>원염</t>
  </si>
  <si>
    <t>소금장품・반제품</t>
  </si>
  <si>
    <t>불화수소산(50% 환산)</t>
  </si>
  <si>
    <t>인산</t>
  </si>
  <si>
    <t>인산나트륨</t>
  </si>
  <si>
    <t>수산화칼륨</t>
  </si>
  <si>
    <t>바륨 염류</t>
  </si>
  <si>
    <t>곡물</t>
  </si>
  <si>
    <t>가루</t>
  </si>
  <si>
    <t>황산(100% 환산)</t>
  </si>
  <si>
    <t>질산(98% 환산)</t>
  </si>
  <si>
    <t>칼슘 카바이드</t>
  </si>
  <si>
    <t>염화제2철</t>
  </si>
  <si>
    <t>황산알루미늄(14% 고형 환산값)</t>
  </si>
  <si>
    <t>폴리염화알루미늄(알루미나 10% 환산)</t>
  </si>
  <si>
    <t>요소</t>
  </si>
  <si>
    <t>규산나트륨</t>
  </si>
  <si>
    <t>과산화수소(100% 중량 환산)</t>
  </si>
  <si>
    <t>질산은</t>
  </si>
  <si>
    <t>탄산칼슘</t>
  </si>
  <si>
    <t>기타 무기화학공업제품(다른 게시물 제외)</t>
  </si>
  <si>
    <t>기타 무기 화학 공업 제품 반제품 및 장비</t>
  </si>
  <si>
    <t>에틸렌</t>
  </si>
  <si>
    <t>에틸렌 반제품 및 장치</t>
  </si>
  <si>
    <t>프로필렌</t>
  </si>
  <si>
    <t>프로필렌 반제품 및 장치</t>
  </si>
  <si>
    <t>부탄, 부틸렌</t>
  </si>
  <si>
    <t>부타디엔</t>
  </si>
  <si>
    <t>노르말 파라핀</t>
  </si>
  <si>
    <t>분해 가솔린</t>
  </si>
  <si>
    <t>기타 석유화학기초제품(다른 게시물 제외)</t>
  </si>
  <si>
    <t>기타 석유 화학 기초 제품 반제품 및 장비</t>
  </si>
  <si>
    <t>순벤젠(비석유계 포함)</t>
  </si>
  <si>
    <t>순벤젠 반제품 및 장비품</t>
  </si>
  <si>
    <t>순 톨루엔(비석유계 포함)</t>
  </si>
  <si>
    <t>순 톨루엔 반제품 및 장치</t>
  </si>
  <si>
    <t>크실렌(비석유계 포함)</t>
  </si>
  <si>
    <t>크실렌 반제품 및 장치</t>
  </si>
  <si>
    <t>오르소 크실렌</t>
  </si>
  <si>
    <t>파라크실렌</t>
  </si>
  <si>
    <t>방향족 혼합 용매</t>
  </si>
  <si>
    <t>기타 석유화학계 방향족 제품 반제품 및 장치</t>
  </si>
  <si>
    <t>이소프로필 알코올</t>
  </si>
  <si>
    <t>합성 옥탄올</t>
  </si>
  <si>
    <t>합성 부탄올</t>
  </si>
  <si>
    <t>기타 합성 알코올</t>
  </si>
  <si>
    <t>합성 알코올류 반제품 및 장치품</t>
  </si>
  <si>
    <t>아세트산(99% 환산)</t>
  </si>
  <si>
    <t>아세트산 반제품 및 장치</t>
  </si>
  <si>
    <t>이염화에틸렌</t>
  </si>
  <si>
    <t>이염화에틸렌 반제품 및 장치</t>
  </si>
  <si>
    <t>아크릴로니트릴</t>
  </si>
  <si>
    <t>아크릴로니트릴 반제품 및 장치</t>
  </si>
  <si>
    <t>에틸렌 글리콜</t>
  </si>
  <si>
    <t>에틸렌 글리콜 반제품 및 장치</t>
  </si>
  <si>
    <t>비닐 아세테이트 단량체</t>
  </si>
  <si>
    <t>비닐 아세테이트 단량체 반제품 및 장비</t>
  </si>
  <si>
    <t>무수 아세트산</t>
  </si>
  <si>
    <t>트리클로르에틸렌</t>
  </si>
  <si>
    <t>말레산 무수물</t>
  </si>
  <si>
    <t>멜라민</t>
  </si>
  <si>
    <t>산화에틸렌</t>
  </si>
  <si>
    <t>에틸렌 글리콜 에테르</t>
  </si>
  <si>
    <t>아세트알데히드</t>
  </si>
  <si>
    <t>에틸 아세테이트</t>
  </si>
  <si>
    <t>산화 프로필렌</t>
  </si>
  <si>
    <t>프로필렌 글리콜</t>
  </si>
  <si>
    <t>폴리프로필렌 글리콜</t>
  </si>
  <si>
    <t>에피클로로히드린</t>
  </si>
  <si>
    <t>합성 아세톤</t>
  </si>
  <si>
    <t>메틸이소부틸케톤</t>
  </si>
  <si>
    <t>아크릴산 에스테르(단량체)</t>
  </si>
  <si>
    <t>메틸에틸케톤</t>
  </si>
  <si>
    <t>염화비닐(단량체)</t>
  </si>
  <si>
    <t>메타크릴산 에스테르(단량체)</t>
  </si>
  <si>
    <t>기타 지방족계 중간물(별게 제외)</t>
  </si>
  <si>
    <t>기타 지방족 중간물 반제품 및 장치</t>
  </si>
  <si>
    <t>스티렌 단량체</t>
  </si>
  <si>
    <t>스티렌 단량체 반제품 및 장치</t>
  </si>
  <si>
    <t>페놀</t>
  </si>
  <si>
    <t>합성 석탄산 반제품 및 장치</t>
  </si>
  <si>
    <t>테레프탈산(고순도의 것)</t>
  </si>
  <si>
    <t>테레프탈산(고순도) 반제품 및 장치품</t>
  </si>
  <si>
    <t>카프로락탐</t>
  </si>
  <si>
    <t>카프로락탐 반제품 및 장치</t>
  </si>
  <si>
    <t>무수 프탈산</t>
  </si>
  <si>
    <t>디메틸테레프탈레이트</t>
  </si>
  <si>
    <t>디페닐메탄 디이소시아네이트</t>
  </si>
  <si>
    <t>시클로헥산</t>
  </si>
  <si>
    <t>니트로벤젠 클로르벤젠</t>
  </si>
  <si>
    <t>비스페놀 A</t>
  </si>
  <si>
    <t>기타 환식 중간물(별게 제외)</t>
  </si>
  <si>
    <t>기타 환식 중간물 반제품 및 장치</t>
  </si>
  <si>
    <t>합성 염료</t>
  </si>
  <si>
    <t>피그먼트 레진 컬러</t>
  </si>
  <si>
    <t>아조 안료</t>
  </si>
  <si>
    <t>합성 염료·유기 안료 반제품 및 장치품</t>
  </si>
  <si>
    <t>스티렌 부타디엔 고무 (SBR) 크럼 (기름 포함 제외)</t>
  </si>
  <si>
    <t>스티렌 부타디엔 고무(SBR) 크럼(기름 포함)</t>
  </si>
  <si>
    <t>스티렌 부타디엔 고무 (SBR) 라텍스</t>
  </si>
  <si>
    <t>아크릴로니트릴 부타디엔 고무(NBR)</t>
  </si>
  <si>
    <t>폴리클로로프렌</t>
  </si>
  <si>
    <t>폴리부타디엔</t>
  </si>
  <si>
    <t>에틸렌 프로필렌 고무</t>
  </si>
  <si>
    <t>기타 합성 고무</t>
  </si>
  <si>
    <t>합성 고무 반제품 및 장치</t>
  </si>
  <si>
    <t>포르말린</t>
  </si>
  <si>
    <t>메틸 클로라이드</t>
  </si>
  <si>
    <t>메틸렌 클로라이드</t>
  </si>
  <si>
    <t>플루오로카본</t>
  </si>
  <si>
    <t>기타 메탄 유도품(별게 제외)</t>
  </si>
  <si>
    <t>메탄 유도품 반제품 및 장치품</t>
  </si>
  <si>
    <t>프탈산계 가소제</t>
  </si>
  <si>
    <t>인산계 가소제</t>
  </si>
  <si>
    <t>에폭시계 가소제</t>
  </si>
  <si>
    <t>기타 가소제(다른 게시물 제외)</t>
  </si>
  <si>
    <t>가소제 반제품 및 장치</t>
  </si>
  <si>
    <t>클레오 정렬 오일</t>
  </si>
  <si>
    <t>피치</t>
  </si>
  <si>
    <t>나프탈린</t>
  </si>
  <si>
    <t>기타 콜타르 제품(별게 제외)</t>
  </si>
  <si>
    <t>발효 에틸 알코올 (95%)</t>
  </si>
  <si>
    <t>유기 고무 약품</t>
  </si>
  <si>
    <t>高級アルコール (환원할 원, 증류 증)</t>
  </si>
  <si>
    <t>기타 발효 제품</t>
  </si>
  <si>
    <t>구연산(발효법 이외의 것)</t>
  </si>
  <si>
    <t>다른 분류되지 않은 유기 화학 산업 제품</t>
  </si>
  <si>
    <t>기타 유기 화학 공업 제품 반제품 및 장비</t>
  </si>
  <si>
    <t>열경화성 수지 성형 재료</t>
  </si>
  <si>
    <t>열경화성 수지 적층품</t>
  </si>
  <si>
    <t>목재 가공 접착제용</t>
  </si>
  <si>
    <t>열경화성 수지 기타</t>
  </si>
  <si>
    <t>율리아 수지</t>
  </si>
  <si>
    <t>화장판용</t>
  </si>
  <si>
    <t>페인트용</t>
  </si>
  <si>
    <t>접착제용</t>
  </si>
  <si>
    <t>FRP용</t>
  </si>
  <si>
    <t>알키드 수지</t>
  </si>
  <si>
    <t>에폭시 수지</t>
  </si>
  <si>
    <t>규소 수지(실록산)</t>
  </si>
  <si>
    <t>열경화성 수지 반제품 및 장치</t>
  </si>
  <si>
    <t>폴리에틸렌 저밀도(밀도 0.94 미만)</t>
  </si>
  <si>
    <t>폴리에틸렌(에틸렌·비닐 아세테이트 공중합체)</t>
  </si>
  <si>
    <t>폴리에틸렌(저밀도) 반제품 및 장치</t>
  </si>
  <si>
    <t>폴리에틸렌 고밀도(밀도 0.94 이상)</t>
  </si>
  <si>
    <t>폴리에틸렌(고밀도) 반제품 및 장치</t>
  </si>
  <si>
    <t>폴리스티렌 성형 재료(GP, HI)</t>
  </si>
  <si>
    <t>폴리스티렌 발포용(FS)</t>
  </si>
  <si>
    <t>AS 수지</t>
  </si>
  <si>
    <t>ABS 수지</t>
  </si>
  <si>
    <t>폴리스티렌 반제품 및 장치</t>
  </si>
  <si>
    <t>폴리프로필렌</t>
  </si>
  <si>
    <t>폴리프로필렌 반제품 및 장치</t>
  </si>
  <si>
    <t>염화 비닐 수지 폴리머</t>
  </si>
  <si>
    <t>염화비닐 수지 공중합체</t>
  </si>
  <si>
    <t>염화 비닐 수지 페이스트</t>
  </si>
  <si>
    <t>염화 비닐 수지 반제품 및 장치</t>
  </si>
  <si>
    <t>폴리아미드계 수지</t>
  </si>
  <si>
    <t>폴리카보네이트</t>
  </si>
  <si>
    <t>폴리아세탈</t>
  </si>
  <si>
    <t>고기능성 수지 용기용</t>
  </si>
  <si>
    <t>고기능성 수지 기타</t>
  </si>
  <si>
    <t>폴리부틸렌 테레프탈레이트</t>
  </si>
  <si>
    <t>변성 폴리페닐렌 에테르</t>
  </si>
  <si>
    <t>고기능성 수지 반제품 및 장치품</t>
  </si>
  <si>
    <t>폴리부텐</t>
  </si>
  <si>
    <t>석유 수지</t>
  </si>
  <si>
    <t>성형 재료</t>
  </si>
  <si>
    <t>기타 합성수지 기타</t>
  </si>
  <si>
    <t>폴리비닐알코올</t>
  </si>
  <si>
    <t>염화비닐리덴 수지(공중합체 포함)</t>
  </si>
  <si>
    <t>불소수지</t>
  </si>
  <si>
    <t>폴리에틸렌테레프탈레이트(섬유용)</t>
  </si>
  <si>
    <t>기타 수지</t>
  </si>
  <si>
    <t>기타 합성수지 반제품 및 장치</t>
  </si>
  <si>
    <t>레이온 아세테이트 장섬유</t>
  </si>
  <si>
    <t>레이온 아세테이트 단섬유</t>
  </si>
  <si>
    <t>레이온 아세테이트 반제품 및 장비</t>
  </si>
  <si>
    <t>나일론 장섬유사・단섬유</t>
  </si>
  <si>
    <t>폴리에스테르 긴 섬유 실</t>
  </si>
  <si>
    <t>폴리에스테르 단섬유</t>
  </si>
  <si>
    <t>아크릴 장섬유사・단섬유</t>
  </si>
  <si>
    <t>비닐론 장섬유사・단섬유</t>
  </si>
  <si>
    <t>폴리프로필렌 긴 섬유</t>
  </si>
  <si>
    <t>폴리프로필렌 단섬유</t>
  </si>
  <si>
    <t>기타 화학 섬유</t>
  </si>
  <si>
    <t>합성 섬유 반제품 및 장치</t>
  </si>
  <si>
    <t>의약품 제품</t>
  </si>
  <si>
    <t>의약부외품</t>
  </si>
  <si>
    <t>동물용 의약품·의약부외품</t>
  </si>
  <si>
    <t>의약품 반제품 및 장치</t>
  </si>
  <si>
    <t>경화유 (산업용, 식량용)</t>
  </si>
  <si>
    <t>직분 지방산</t>
  </si>
  <si>
    <t>경화지방산</t>
  </si>
  <si>
    <t>분별·분류지방산</t>
  </si>
  <si>
    <t>정제 글리세린(98.5% 환산)</t>
  </si>
  <si>
    <t>기타 유지 가공 제품</t>
  </si>
  <si>
    <t>유지 가공 제품 반제품 및 장치</t>
  </si>
  <si>
    <t>목욕 비누 (약용, 액상 포함)</t>
  </si>
  <si>
    <t>洗洗石狼 (고을 석, 가루 근)</t>
  </si>
  <si>
    <t>기타 비누</t>
  </si>
  <si>
    <t>액상 신체 세정제(액상 비누 제외)</t>
  </si>
  <si>
    <t>세탁용 합성 세제</t>
  </si>
  <si>
    <t>부엌 용 합성 세제</t>
  </si>
  <si>
    <t>기타 가정용 합성 세제</t>
  </si>
  <si>
    <t>산업용 합성 세제</t>
  </si>
  <si>
    <t>비누 · 합성 세제 반제품 및 장치</t>
  </si>
  <si>
    <t>황산 에스테르형</t>
  </si>
  <si>
    <t>알킬설포네이트</t>
  </si>
  <si>
    <t>기타 술폰산형</t>
  </si>
  <si>
    <t>기타 음이온 활성제</t>
  </si>
  <si>
    <t>양이온 활성제</t>
  </si>
  <si>
    <t>POE 알킬 에테르</t>
  </si>
  <si>
    <t>POE 알킬 알릴 에테르</t>
  </si>
  <si>
    <t>기타 에테르</t>
  </si>
  <si>
    <t>에스테르·에테르형</t>
  </si>
  <si>
    <t>다가 알코올 에스테르</t>
  </si>
  <si>
    <t>기타 비이온 활성제</t>
  </si>
  <si>
    <t>양성 이온 활성제</t>
  </si>
  <si>
    <t>제형 계면활성제</t>
  </si>
  <si>
    <t>유연한 마감재</t>
  </si>
  <si>
    <t>계면활성제 반제품 및 장치</t>
  </si>
  <si>
    <t>향수·오데콜론</t>
  </si>
  <si>
    <t>샴푸</t>
  </si>
  <si>
    <t>헤어린스</t>
  </si>
  <si>
    <t>헤어 토닉</t>
  </si>
  <si>
    <t>헤어 트리트먼트</t>
  </si>
  <si>
    <t>포마드, 틱, 헤어 크림, 향유</t>
  </si>
  <si>
    <t>액상·거품 모양 정발료</t>
  </si>
  <si>
    <t>세트 로션</t>
  </si>
  <si>
    <t>헤어 스프레이</t>
  </si>
  <si>
    <t>염모료</t>
  </si>
  <si>
    <t>기타 머리카락용 화장품</t>
  </si>
  <si>
    <t>세안 크림 폼</t>
  </si>
  <si>
    <t>클렌징 크림</t>
  </si>
  <si>
    <t>마사지 콜드 크림</t>
  </si>
  <si>
    <t>모이스처 크림</t>
  </si>
  <si>
    <t>유액</t>
  </si>
  <si>
    <t>화장수</t>
  </si>
  <si>
    <t>미용액</t>
  </si>
  <si>
    <t>팩</t>
  </si>
  <si>
    <t>남성 피부용 화장품</t>
  </si>
  <si>
    <t>기타 피부용 화장품</t>
  </si>
  <si>
    <t>파운데이션</t>
  </si>
  <si>
    <t>흥미로운</t>
  </si>
  <si>
    <t>립스틱</t>
  </si>
  <si>
    <t>립 크림</t>
  </si>
  <si>
    <t>호호홍</t>
  </si>
  <si>
    <t>아이 메이크업</t>
  </si>
  <si>
    <t>마유 먹, 속눈썹 화장료</t>
  </si>
  <si>
    <t>꼬아 화장료(제광액 포함)</t>
  </si>
  <si>
    <t>기타 마무리용 화장품</t>
  </si>
  <si>
    <t>자외선 차단제 및 차양용 화장품</t>
  </si>
  <si>
    <t>수염 썰매용・욕용 화장품</t>
  </si>
  <si>
    <t>기타 특수 용도 화장품</t>
  </si>
  <si>
    <t>치마</t>
  </si>
  <si>
    <t>화장품·치마 반제품 및 장치품</t>
  </si>
  <si>
    <t>유성 페인트</t>
  </si>
  <si>
    <t>래커</t>
  </si>
  <si>
    <t>전기 절연 페인트</t>
  </si>
  <si>
    <t>용제계 ​​합성 수지 도료</t>
  </si>
  <si>
    <t>수계 합성 수지 도료</t>
  </si>
  <si>
    <t>무용제계 합성수지 도료</t>
  </si>
  <si>
    <t>시너</t>
  </si>
  <si>
    <t>기타 페인트, 관련 제품</t>
  </si>
  <si>
    <t>도료 반제품 및 장비품</t>
  </si>
  <si>
    <t>평판 잉크</t>
  </si>
  <si>
    <t>수지 볼록판 잉크</t>
  </si>
  <si>
    <t>금속 인쇄 잉크</t>
  </si>
  <si>
    <t>그라비아 잉크</t>
  </si>
  <si>
    <t>기타 잉크</t>
  </si>
  <si>
    <t>신문 잉크</t>
  </si>
  <si>
    <t>인쇄 잉크 보조제</t>
  </si>
  <si>
    <t>인쇄 잉크 용 바니시</t>
  </si>
  <si>
    <t>인쇄 잉크 반제품 및 장치</t>
  </si>
  <si>
    <t>사진 필름(건판·렌즈 부착 포함)</t>
  </si>
  <si>
    <t>사진용 인화지</t>
  </si>
  <si>
    <t>제판용 감광 재료</t>
  </si>
  <si>
    <t>감광지, 사진용 화학제품(조정, 포장된 것)</t>
  </si>
  <si>
    <t>사진 감광 재료 반제품 및 장치</t>
  </si>
  <si>
    <t>살충제</t>
  </si>
  <si>
    <t>살균제</t>
  </si>
  <si>
    <t>살충·살균제</t>
  </si>
  <si>
    <t>제초제</t>
  </si>
  <si>
    <t>살살제</t>
  </si>
  <si>
    <t>식물 성장 조절제</t>
  </si>
  <si>
    <t>농약 보조제</t>
  </si>
  <si>
    <t>농약 기타</t>
  </si>
  <si>
    <t>농약 반제품 및 장치</t>
  </si>
  <si>
    <t>젤라틴, 니카와</t>
  </si>
  <si>
    <t>셀룰로오스계 접착제, 플라스틱계 접착제</t>
  </si>
  <si>
    <t>기타 접착제</t>
  </si>
  <si>
    <t>젤라틴, 접착제 반제품 및 장치</t>
  </si>
  <si>
    <t>촉매 석유 정제용</t>
  </si>
  <si>
    <t>촉매 석유 화학 제품 제조용</t>
  </si>
  <si>
    <t>촉매 고분자 중합용</t>
  </si>
  <si>
    <t>촉매 유지 가공·의약·식품 제조용</t>
  </si>
  <si>
    <t>촉매 기타 공업용(무기·분위기 가스 등)</t>
  </si>
  <si>
    <t>촉매 자동차 배기 가스 정화용</t>
  </si>
  <si>
    <t>촉매 및 기타 환경 보전용</t>
  </si>
  <si>
    <t>촉매 반제품 및 장치</t>
  </si>
  <si>
    <t>질안유제 폭약</t>
  </si>
  <si>
    <t>그 외 화약·폭약(무기용 제외)</t>
  </si>
  <si>
    <t>기타 화공품</t>
  </si>
  <si>
    <t>무기용 화약류</t>
  </si>
  <si>
    <t>클렌저</t>
  </si>
  <si>
    <t>왁스</t>
  </si>
  <si>
    <t>신발 크림</t>
  </si>
  <si>
    <t>산·알칼리 세정제</t>
  </si>
  <si>
    <t>그 외의 세정제·마용제</t>
  </si>
  <si>
    <t>양초</t>
  </si>
  <si>
    <t>천연 향료</t>
  </si>
  <si>
    <t>합성향료</t>
  </si>
  <si>
    <t>조합 향료</t>
  </si>
  <si>
    <t>천연 수지 제품(천연 염료 포함)</t>
  </si>
  <si>
    <t>목재 화학 제품</t>
  </si>
  <si>
    <t>시약(진단용 시약 제외)</t>
  </si>
  <si>
    <t>덱스트린(가용성 전분 포함)</t>
  </si>
  <si>
    <t>수정액</t>
  </si>
  <si>
    <t>산소계 표백제</t>
  </si>
  <si>
    <t>염소계 표백제</t>
  </si>
  <si>
    <t>기타 화학공업제품(별게 제외)</t>
  </si>
  <si>
    <t>분류되지 않은 화학 최종 제품 반제품 및 장비</t>
  </si>
  <si>
    <t>자동차용 가솔린(고급)</t>
  </si>
  <si>
    <t>자동차용 가솔린(평급)</t>
  </si>
  <si>
    <t>기타용 가솔린</t>
  </si>
  <si>
    <t>가솔린 반제품 및 장치</t>
  </si>
  <si>
    <t>제트 연료유 반제품 및 장치</t>
  </si>
  <si>
    <t>등유 반제품 및 장치</t>
  </si>
  <si>
    <t>경유(과세분)</t>
  </si>
  <si>
    <t>경유(비과세분)</t>
  </si>
  <si>
    <t>경유 반제품 및 장치</t>
  </si>
  <si>
    <t>A중유</t>
  </si>
  <si>
    <t>A중유 반제품 및 장치품</t>
  </si>
  <si>
    <t>B중유·C중유</t>
  </si>
  <si>
    <t>B중유·C중유반제품 및 장치품</t>
  </si>
  <si>
    <t>나프타 석유화학용</t>
  </si>
  <si>
    <t>나프타 기타용</t>
  </si>
  <si>
    <t>나프타 반제품 및 장치</t>
  </si>
  <si>
    <t>액화 석유 가스</t>
  </si>
  <si>
    <t>액화 석유 가스 반제품 및 장치</t>
  </si>
  <si>
    <t>윤활유(그리스 포함)(석유 정제에 의한 것)</t>
  </si>
  <si>
    <t>파라핀</t>
  </si>
  <si>
    <t>아스팔트</t>
  </si>
  <si>
    <t>정제·혼합용 원료유</t>
  </si>
  <si>
    <t>석유 가스</t>
  </si>
  <si>
    <t>윤활유(구입한 광·동·식물유에 의한 것)</t>
  </si>
  <si>
    <t>그리스(구입한 광·동·식물유에 의한 것)</t>
  </si>
  <si>
    <t>오일 코크스</t>
  </si>
  <si>
    <t>기타 석유 제품 기타</t>
  </si>
  <si>
    <t>거친 윤활유</t>
  </si>
  <si>
    <t>거친 왁스</t>
  </si>
  <si>
    <t>거친 코크스</t>
  </si>
  <si>
    <t>코크스 반제품 및 장치</t>
  </si>
  <si>
    <t>연탄, 두탄</t>
  </si>
  <si>
    <t>거친 벤졸</t>
  </si>
  <si>
    <t>코크스로 가스(고건) 제철 공장</t>
  </si>
  <si>
    <t>코크스로 가스(고건) 기타</t>
  </si>
  <si>
    <t>기타 석탄 제품 반제품 및 장비</t>
  </si>
  <si>
    <t>아스팔트 포장 혼합 재료, 타르 포장 혼합 재료</t>
  </si>
  <si>
    <t>포장 재료 반제품 및 장치</t>
  </si>
  <si>
    <t>포장용 연질 플라스틱 필름(두께 0.2mm 미만)</t>
  </si>
  <si>
    <t>기타 연질 플라스틱 필름(두께 0.2mm 미만)</t>
  </si>
  <si>
    <t>경질 플라스틱 필름(두께 0.5mm 미만)</t>
  </si>
  <si>
    <t>플라스틱 시트(두께 0.2mm 이상으로 연질의 것)</t>
  </si>
  <si>
    <t>플라스틱 타일</t>
  </si>
  <si>
    <t>기타 플라스틱 바닥재</t>
  </si>
  <si>
    <t>합성 피혁</t>
  </si>
  <si>
    <t>플라스틱 필름·시트·바닥재·합성 피혁 가공품</t>
  </si>
  <si>
    <t>플라스틱 필름, 시트 반제품 및 장치</t>
  </si>
  <si>
    <t>플라스틱 평판(두께 0.5mm 이상으로 경질의 것)</t>
  </si>
  <si>
    <t>플라스틱 파판(두께 0.5mm 이상으로 경질의 것)</t>
  </si>
  <si>
    <t>플라스틱 라미네이트</t>
  </si>
  <si>
    <t>플라스틱 메이크업 플레이트</t>
  </si>
  <si>
    <t>플라스틱 막대</t>
  </si>
  <si>
    <t>플라스틱 경질 관</t>
  </si>
  <si>
    <t>플라스틱 호스</t>
  </si>
  <si>
    <t>플라스틱 피팅(밸브, 수탉 포함)</t>
  </si>
  <si>
    <t>플라스틱 비, 동 부속품</t>
  </si>
  <si>
    <t>기타 플라스틱 이형 압출 제품</t>
  </si>
  <si>
    <t>플라스틱판·봉·관·피팅·이형 압출 제품의 가공품</t>
  </si>
  <si>
    <t>플라스틱판・관・봉반제품 및 장치품</t>
  </si>
  <si>
    <t>연질 플라스틱 발포 제품 (반경질성 포함)</t>
  </si>
  <si>
    <t>경질 플라스틱 발포 제품(후판)(두께 3mm 이상)</t>
  </si>
  <si>
    <t>경질 플라스틱 발포 제품(박판)(두께 3mm 미만)</t>
  </si>
  <si>
    <t>기타 경질 플라스틱 발포 제품</t>
  </si>
  <si>
    <t>발포 플라스틱 제품 가공품</t>
  </si>
  <si>
    <t>플라스틱 발포 제품 반제품 및 장치</t>
  </si>
  <si>
    <t>자동차용 플라스틱 제품</t>
  </si>
  <si>
    <t>운송 기계용 플라스틱 제품(자동차용 제외)</t>
  </si>
  <si>
    <t>전기 기계 기구용 플라스틱 제품</t>
  </si>
  <si>
    <t>기타 산업용 플라스틱 제품</t>
  </si>
  <si>
    <t>산업용 플라스틱 제품 가공품</t>
  </si>
  <si>
    <t>산업용 플라스틱 제품 반제품 및 장비</t>
  </si>
  <si>
    <t>강화 플라스틱 제판·봉·관·피팅</t>
  </si>
  <si>
    <t>강화 플라스틱제 용기·욕조·정화조</t>
  </si>
  <si>
    <t>산업용 강화 플라스틱 제품</t>
  </si>
  <si>
    <t>기타 강화 플라스틱 제품</t>
  </si>
  <si>
    <t>강화 플라스틱 제품 가공품</t>
  </si>
  <si>
    <t>강화 플라스틱 제품 반제품 및 장치</t>
  </si>
  <si>
    <t>플라스틱 중공 성형 용기</t>
  </si>
  <si>
    <t>음료용 플라스틱 병</t>
  </si>
  <si>
    <t>기타 플라스틱 용기</t>
  </si>
  <si>
    <t>플라스틱 용기 반제품 및 장치</t>
  </si>
  <si>
    <t>플라스틱제일용잡화・부엌용품・식탁용품・욕실용품</t>
  </si>
  <si>
    <t>플라스틱 제일용 잡화·식탁용품 반제품 및 장치품</t>
  </si>
  <si>
    <t>재생 플라스틱 성형 재료</t>
  </si>
  <si>
    <t>폐 플라스틱 제품</t>
  </si>
  <si>
    <t>그 밖에 분류되지 않는 플라스틱 제품의 가공품(절단, 접합, 도장, 증착 도금, 버프 가공 등)</t>
  </si>
  <si>
    <t>의료·위생용 플라스틱 제품</t>
  </si>
  <si>
    <t>분류되지 않은 플라스틱 제품</t>
  </si>
  <si>
    <t>기타 플라스틱 제품 반제품 및 장비</t>
  </si>
  <si>
    <t>타이어, 튜브 트럭, 버스 용</t>
  </si>
  <si>
    <t>타이어·튜브 승용차용</t>
  </si>
  <si>
    <t>타이어·튜브 소형 트럭용</t>
  </si>
  <si>
    <t>타이어·튜브 이륜 자동차용</t>
  </si>
  <si>
    <t>타이어・튜브 특수 차량・항공기용</t>
  </si>
  <si>
    <t>타이어, 튜브 자동차, 특수 차량용, 항공기 용 튜브</t>
  </si>
  <si>
    <t>기타 타이어 및 튜브</t>
  </si>
  <si>
    <t>갱생 타이어</t>
  </si>
  <si>
    <t>타이어·튜브 반제품 및 장치</t>
  </si>
  <si>
    <t>지하 버선</t>
  </si>
  <si>
    <t>고무 바닥 천 신발 (갑이 천, 바닥이 고무로 만들어진 것)</t>
  </si>
  <si>
    <t>총 고무 신발</t>
  </si>
  <si>
    <t>고무 초이·슬리퍼(스폰지제의 것을 포함한다)</t>
  </si>
  <si>
    <t>고무 신발 용품</t>
  </si>
  <si>
    <t>플라스틱 신발</t>
  </si>
  <si>
    <t>플라스틱 샌들</t>
  </si>
  <si>
    <t>플라스틱 슬리퍼</t>
  </si>
  <si>
    <t>기타 플라스틱 신발류 · 동 부속품</t>
  </si>
  <si>
    <t>고무제·플라스틱제 신발 반제품 및 장치품</t>
  </si>
  <si>
    <t>컨베이어 고무 벨트</t>
  </si>
  <si>
    <t>플랫 고무 벨트</t>
  </si>
  <si>
    <t>V 벨트(팬 벨트 포함)</t>
  </si>
  <si>
    <t>기타 고무 벨트</t>
  </si>
  <si>
    <t>고무 호스</t>
  </si>
  <si>
    <t>방진 고무</t>
  </si>
  <si>
    <t>고무 롤</t>
  </si>
  <si>
    <t>고무 패킹류</t>
  </si>
  <si>
    <t>고무관</t>
  </si>
  <si>
    <t>고무 라이닝</t>
  </si>
  <si>
    <t>산업용 고무판</t>
  </si>
  <si>
    <t>방진재</t>
  </si>
  <si>
    <t>산업용 스폰지 제품</t>
  </si>
  <si>
    <t>기타 산업용 고무 제품</t>
  </si>
  <si>
    <t>고무 인포</t>
  </si>
  <si>
    <t>고무 인장 제품</t>
  </si>
  <si>
    <t>의료·위생용 고무 제품</t>
  </si>
  <si>
    <t>갱생 타이어용 반죽</t>
  </si>
  <si>
    <t>기타 반죽</t>
  </si>
  <si>
    <t>재생 고무</t>
  </si>
  <si>
    <t>고무 장갑</t>
  </si>
  <si>
    <t>기타 고무 제품 반제품 및 장치</t>
  </si>
  <si>
    <t>신사용 가죽 신발(23 cm이상)</t>
  </si>
  <si>
    <t>여성용・어린이용 가죽화</t>
  </si>
  <si>
    <t>운동용 가죽 신발</t>
  </si>
  <si>
    <t>작업용 가죽 신발</t>
  </si>
  <si>
    <t>기타 가죽 신발</t>
  </si>
  <si>
    <t>가죽 신발 재료, 동 부속품</t>
  </si>
  <si>
    <t>가죽 신발 반제품 및 장치</t>
  </si>
  <si>
    <t>成牛甲革</t>
  </si>
  <si>
    <t>중소우갑혁</t>
  </si>
  <si>
    <t>쇠고기 가죽 (크롬 바닥 가죽 포함)</t>
  </si>
  <si>
    <t>쇠고기 가죽(차가죽 포함)</t>
  </si>
  <si>
    <t>기타 소가죽</t>
  </si>
  <si>
    <t>말가죽</t>
  </si>
  <si>
    <t>돼지가죽</t>
  </si>
  <si>
    <t>염소·면 양가죽</t>
  </si>
  <si>
    <t>그 외의 핥아 가죽 및 모피(조정제로 완성품이 아닌 것)</t>
  </si>
  <si>
    <t>제혁·모피 반제품 및 장치품</t>
  </si>
  <si>
    <t>산업용 가죽 제품</t>
  </si>
  <si>
    <t>의복용 가죽 장갑(합성 피혁제 포함)</t>
  </si>
  <si>
    <t>작업용 가죽 장갑(합성 피혁제 포함)</t>
  </si>
  <si>
    <t>스포츠용 가죽 장갑(합성 피혁제 포함)</t>
  </si>
  <si>
    <t>핥기 가죽 여행 가방</t>
  </si>
  <si>
    <t>네메시 가죽 서류 입 가방 · 학생 가방 · 랜드 셀</t>
  </si>
  <si>
    <t>가죽 케이스</t>
  </si>
  <si>
    <t>기타 무두질 가죽 가방</t>
  </si>
  <si>
    <t>플라스틱 가방</t>
  </si>
  <si>
    <t>합성 피혁 케이스</t>
  </si>
  <si>
    <t>기타 가방류</t>
  </si>
  <si>
    <t>가방</t>
  </si>
  <si>
    <t>핥아 가죽 핸드백</t>
  </si>
  <si>
    <t>기타 핸드백</t>
  </si>
  <si>
    <t>복장용 가죽 벨트</t>
  </si>
  <si>
    <t>다른 분류되지 않은 무두질 가죽 제품</t>
  </si>
  <si>
    <t>가방, 가방, 기타 가죽 제품 반제품 및 장비</t>
  </si>
  <si>
    <t>보통・변환판 유리</t>
  </si>
  <si>
    <t>연마 유리</t>
  </si>
  <si>
    <t>무알칼리 유리 기판</t>
  </si>
  <si>
    <t>판유리 반제품 및 장치</t>
  </si>
  <si>
    <t>적층 유리(자동차용 및 철도 차량용)</t>
  </si>
  <si>
    <t>적응 유리(기타)</t>
  </si>
  <si>
    <t>강화 유리</t>
  </si>
  <si>
    <t>다층 유리</t>
  </si>
  <si>
    <t>기타 판유리(별게 제외)</t>
  </si>
  <si>
    <t>거울</t>
  </si>
  <si>
    <t>안전 유리·복층 유리 반제품 및 장치품</t>
  </si>
  <si>
    <t>유리 섬유·동제품 펠트</t>
  </si>
  <si>
    <t>유리 섬유·동제품 보드</t>
  </si>
  <si>
    <t>기타 유리 단섬유 제품</t>
  </si>
  <si>
    <t>로빙</t>
  </si>
  <si>
    <t>쵸드 스트랜드</t>
  </si>
  <si>
    <t>유리 섬유·동제품 매트</t>
  </si>
  <si>
    <t>유리섬유・동제품사</t>
  </si>
  <si>
    <t>유리 섬유·동제품 천</t>
  </si>
  <si>
    <t>기타 유리 긴 섬유 제품</t>
  </si>
  <si>
    <t>광섬유(소선)</t>
  </si>
  <si>
    <t>유리 섬유·동제품 반제품 및 장치품</t>
  </si>
  <si>
    <t>광학 유리 소재(안경용 포함)</t>
  </si>
  <si>
    <t>전구류 용 유리 밸브 (관, 막대 포함)</t>
  </si>
  <si>
    <t>전자관용 유리 밸브(관, 막대 포함)</t>
  </si>
  <si>
    <t>유리관·봉·구(전기용을 제외하다)</t>
  </si>
  <si>
    <t>기타 유리 가공 소재</t>
  </si>
  <si>
    <t>유리제 가공 소재 반제품 및 장치품</t>
  </si>
  <si>
    <t>청량음료용병</t>
  </si>
  <si>
    <t>시호 · 자양 음료용 병</t>
  </si>
  <si>
    <t>식료용·조미료용 용기</t>
  </si>
  <si>
    <t>화장품 용기</t>
  </si>
  <si>
    <t>기타 유리 용기</t>
  </si>
  <si>
    <t>이화학용・의료용 유리기구</t>
  </si>
  <si>
    <t>앰풀</t>
  </si>
  <si>
    <t>약병</t>
  </si>
  <si>
    <t>탁상용 유리기구</t>
  </si>
  <si>
    <t>유리제 부엌용품・식탁용품</t>
  </si>
  <si>
    <t>마법병 용 유리제 중병</t>
  </si>
  <si>
    <t>조명용・신호용 유리 제품</t>
  </si>
  <si>
    <t>다른 분류되지 않은 유리, 같은 제품</t>
  </si>
  <si>
    <t>분류되지 않은 유리제품 반제품 및 장치</t>
  </si>
  <si>
    <t>포틀랜드 시멘트(보통)</t>
  </si>
  <si>
    <t>포틀랜드 시멘트(조강·중소열)</t>
  </si>
  <si>
    <t>고로 시멘트</t>
  </si>
  <si>
    <t>기타 시멘트</t>
  </si>
  <si>
    <t>시멘트 클링커(수출분)</t>
  </si>
  <si>
    <t>시멘트 반제품 및 장치</t>
  </si>
  <si>
    <t>콘크리트 계열 패널</t>
  </si>
  <si>
    <t>원심력 철근 콘크리트관(흄관)</t>
  </si>
  <si>
    <t>원심력 철근 콘크리트 기둥 (폴)</t>
  </si>
  <si>
    <t>원심력 철근 콘크리트 구이(파일)</t>
  </si>
  <si>
    <t>콘크리트 튜브</t>
  </si>
  <si>
    <t>공동 콘크리트 블록</t>
  </si>
  <si>
    <t>토목용 콘크리트 블록</t>
  </si>
  <si>
    <t>도로용 콘크리트 제품</t>
  </si>
  <si>
    <t>프리스트레스트 콘크리트 제품</t>
  </si>
  <si>
    <t>기타 콘크리트 제품(다른 게시물 제외)</t>
  </si>
  <si>
    <t>테라조 제품</t>
  </si>
  <si>
    <t>콘크리트 계 조립식 주택</t>
  </si>
  <si>
    <t>두꺼운 슬레이트</t>
  </si>
  <si>
    <t>목재 시멘트 제품 (펄프 시멘트 판, 목재 시멘트 판 포함)</t>
  </si>
  <si>
    <t>기포 콘크리트 제품</t>
  </si>
  <si>
    <t>분류되지 않은 시멘트 제품</t>
  </si>
  <si>
    <t>시멘트 제품 반제품 및 장치</t>
  </si>
  <si>
    <t>위생 도자기 (부속품 포함)</t>
  </si>
  <si>
    <t>모자이크 타일</t>
  </si>
  <si>
    <t>인테리어 타일</t>
  </si>
  <si>
    <t>기타 타일</t>
  </si>
  <si>
    <t>건설용 도자기 반제품 및 장치</t>
  </si>
  <si>
    <t>가이코(가이관 포함) 고·저압용</t>
  </si>
  <si>
    <t>기타 전기 용품</t>
  </si>
  <si>
    <t>산업용 도자기 패키지(집적 회로용)</t>
  </si>
  <si>
    <t>산업용 도자기 패키지(기능 회로용)</t>
  </si>
  <si>
    <t>산업용 도자기 기판(흰색 기판)</t>
  </si>
  <si>
    <t>압전 기능 소자</t>
  </si>
  <si>
    <t>가스 센서 소자</t>
  </si>
  <si>
    <t>생체용 부재</t>
  </si>
  <si>
    <t>기타 기능 재료</t>
  </si>
  <si>
    <t>촉매 담체·세라믹 필터</t>
  </si>
  <si>
    <t>산업용 세라믹 내열재</t>
  </si>
  <si>
    <t>산업용 도자기 공구재</t>
  </si>
  <si>
    <t>공업용 도자기 내마모·내식재</t>
  </si>
  <si>
    <t>산업용 도자기 기타 구조재</t>
  </si>
  <si>
    <t>공업용 도자기 반제품 및 장치</t>
  </si>
  <si>
    <t>도자기 제화음식기</t>
  </si>
  <si>
    <t>도자기제양음식기</t>
  </si>
  <si>
    <t>도자기제 부엌・조리용품</t>
  </si>
  <si>
    <t>도자기 인형</t>
  </si>
  <si>
    <t>기타 도자기</t>
  </si>
  <si>
    <t>도자기 그림 부착</t>
  </si>
  <si>
    <t>도자기용 예(坏)토</t>
  </si>
  <si>
    <t>일용 도자기 반제품 및 장치</t>
  </si>
  <si>
    <t>내화물 점토질</t>
  </si>
  <si>
    <t>내화물 고알루미나질(전주품 포함)</t>
  </si>
  <si>
    <t>염기성 벽돌(돌로마이트질 포함)</t>
  </si>
  <si>
    <t>내화물 지르콘(지르코니아 포함)</t>
  </si>
  <si>
    <t>기타 내화 벽돌</t>
  </si>
  <si>
    <t>내화 모르타르</t>
  </si>
  <si>
    <t>캐스터블 내화물</t>
  </si>
  <si>
    <t>분무재 내화물</t>
  </si>
  <si>
    <t>기타 부정형 내화물</t>
  </si>
  <si>
    <t>인조 내화재</t>
  </si>
  <si>
    <t>기타 내화물(점토질 도가니 포함)</t>
  </si>
  <si>
    <t>내화물 반제품 및 장치</t>
  </si>
  <si>
    <t>돌코보드, 동제품</t>
  </si>
  <si>
    <t>석고 석고 제품</t>
  </si>
  <si>
    <t>소석</t>
  </si>
  <si>
    <t>기타 석고 제품</t>
  </si>
  <si>
    <t>이부시 짚</t>
  </si>
  <si>
    <t>우와 약 카와라, 소금 구이</t>
  </si>
  <si>
    <t>일반 벽돌</t>
  </si>
  <si>
    <t>기타 건설용 점토 제품</t>
  </si>
  <si>
    <t>기타 건설용 토석 제품 반제품 및 장치</t>
  </si>
  <si>
    <t>인조 흑연 전극</t>
  </si>
  <si>
    <t>기타 탄소질 전극</t>
  </si>
  <si>
    <t>탄소 막대</t>
  </si>
  <si>
    <t>탄소·흑연질 브러쉬</t>
  </si>
  <si>
    <t>특수 탄소 제품</t>
  </si>
  <si>
    <t>탄소 섬유</t>
  </si>
  <si>
    <t>그 밖에 분류되지 않는 탄소·흑연 제품</t>
  </si>
  <si>
    <t>탄소·흑연 제품 반제품 및 장치품</t>
  </si>
  <si>
    <t>천연 연마재, 인조 연삭재</t>
  </si>
  <si>
    <t>비트리파이드 법 숫돌</t>
  </si>
  <si>
    <t>레지노이드 법 숫돌</t>
  </si>
  <si>
    <t>기타 연삭 숫돌 (다른 게시물 제외)</t>
  </si>
  <si>
    <t>연마 천</t>
  </si>
  <si>
    <t>기타 연마재, 동제품</t>
  </si>
  <si>
    <t>연마재 반제품 및 장치</t>
  </si>
  <si>
    <t>시금치 철기 제품</t>
  </si>
  <si>
    <t>생석회</t>
  </si>
  <si>
    <t>소석회</t>
  </si>
  <si>
    <t>경질 탄산칼슘</t>
  </si>
  <si>
    <t>기타 석회 제품</t>
  </si>
  <si>
    <t>인공 골재</t>
  </si>
  <si>
    <t>재생 골재</t>
  </si>
  <si>
    <t>석공품</t>
  </si>
  <si>
    <t>케이소토, 동제품</t>
  </si>
  <si>
    <t>광물·토석 분쇄·그 외의 처리품</t>
  </si>
  <si>
    <t>칠보 제품</t>
  </si>
  <si>
    <t>인조 보석 (합성 보석, 모조 보석, 인조 진주, 인조 수정 포함)</t>
  </si>
  <si>
    <t>록 울, 같은 제품</t>
  </si>
  <si>
    <t>주형(중자 포함)</t>
  </si>
  <si>
    <t>우와약</t>
  </si>
  <si>
    <t>운모판</t>
  </si>
  <si>
    <t>그 외의 요업·토석 제품 반제품 및 장치품</t>
  </si>
  <si>
    <t>제강용 선</t>
  </si>
  <si>
    <t>주물용 선</t>
  </si>
  <si>
    <t>기타 퍼니스</t>
  </si>
  <si>
    <t>선철 반제품 및 장비품</t>
  </si>
  <si>
    <t>페로망간(고탄소)</t>
  </si>
  <si>
    <t>페로망간(저탄소)</t>
  </si>
  <si>
    <t>페로 니켈</t>
  </si>
  <si>
    <t>페로몰리브덴</t>
  </si>
  <si>
    <t>페로바나듐</t>
  </si>
  <si>
    <t>기타 페로알로이 페로알로이 유사 제품</t>
  </si>
  <si>
    <t>페로알로이 반제품 및 장치</t>
  </si>
  <si>
    <t>페로알로이 주괴(압연용)</t>
  </si>
  <si>
    <t>페로알로이 잉곳(단강용)</t>
  </si>
  <si>
    <t>조강(전로) 연속 주조</t>
  </si>
  <si>
    <t>조강(전로) 잉곳(압연용)</t>
  </si>
  <si>
    <t>조강(전로) 잉곳(단강용)</t>
  </si>
  <si>
    <t>조강(전로) 반제품 및 장치품</t>
  </si>
  <si>
    <t>조강(전기로) 연속 주조</t>
  </si>
  <si>
    <t>조강(전기로) 잉곳(압연용)</t>
  </si>
  <si>
    <t>조강(전기로) 잉곳(단강용)</t>
  </si>
  <si>
    <t>주강 주조 보통 강</t>
  </si>
  <si>
    <t>주강 주조 특수강</t>
  </si>
  <si>
    <t>조강(전기로) 반제품 및 장치품</t>
  </si>
  <si>
    <t>강철 화판</t>
  </si>
  <si>
    <t>H형강</t>
  </si>
  <si>
    <t>대형형강</t>
  </si>
  <si>
    <t>중소형형강</t>
  </si>
  <si>
    <t>보통 강형강 반제품 및 장치품</t>
  </si>
  <si>
    <t>보통 강형강 후판</t>
  </si>
  <si>
    <t>보통 강형강 중·박판</t>
  </si>
  <si>
    <t>보통 강철판 반제품 및 장치품</t>
  </si>
  <si>
    <t>보통 강강판 폭 600mm 이상(냉연 전기 강대용)</t>
  </si>
  <si>
    <t>보통 강강판 폭 600mm 이상(그 외용)</t>
  </si>
  <si>
    <t>보통강강대폭 600mm 미만</t>
  </si>
  <si>
    <t>보통 강철대 반제품 및 장치품</t>
  </si>
  <si>
    <t>소형 철근용 봉강</t>
  </si>
  <si>
    <t>기타 소형 봉강</t>
  </si>
  <si>
    <t>보통강소봉반제품 및 장치품</t>
  </si>
  <si>
    <t>중궤조(부속품 포함)</t>
  </si>
  <si>
    <t>경궤조(부속품 포함)</t>
  </si>
  <si>
    <t>기타 보통 강철 열간 압연 강재 대형 봉강</t>
  </si>
  <si>
    <t>기타 보통 강철 열간 압연 강재 중형 봉강</t>
  </si>
  <si>
    <t>기타 보통 강철 열간 압연 강재 관재</t>
  </si>
  <si>
    <t>기타 보통 강철 열간 압연 강재 철근용</t>
  </si>
  <si>
    <t>기타 보통 강철 열간 압연 강재 기타 용</t>
  </si>
  <si>
    <t>기타 보통 강철 열간 압연 강재 보통 선재</t>
  </si>
  <si>
    <t>기타 보통 강철 열간 압연 강재 특수 선재(저탄소)</t>
  </si>
  <si>
    <t>기타 보통 강철 열간 압연 강재 특수 선재(고탄소)</t>
  </si>
  <si>
    <t>기타 보통 강철 열간 압연 강재 외륜</t>
  </si>
  <si>
    <t>보통강 반제품(수출분)</t>
  </si>
  <si>
    <t>기타 보통 강철 열간 압연 강재 반제품 및 장치</t>
  </si>
  <si>
    <t>보통 강철 반제품</t>
  </si>
  <si>
    <t>탄소 공구강</t>
  </si>
  <si>
    <t>합금 공구강</t>
  </si>
  <si>
    <t>고속 공구 강철</t>
  </si>
  <si>
    <t>기타 공구강</t>
  </si>
  <si>
    <t>기계 구조용 탄소강</t>
  </si>
  <si>
    <t>구조용 합금강</t>
  </si>
  <si>
    <t>스프링 강</t>
  </si>
  <si>
    <t>베어링 강</t>
  </si>
  <si>
    <t>스테인리스강(크롬계)</t>
  </si>
  <si>
    <t>스테인리스강(니켈계)</t>
  </si>
  <si>
    <t>쾌삭강</t>
  </si>
  <si>
    <t>피아노 선재</t>
  </si>
  <si>
    <t>고항장력강</t>
  </si>
  <si>
    <t>기타 강재</t>
  </si>
  <si>
    <t>특수강 반제품(수출분)</t>
  </si>
  <si>
    <t>특수강 열간압연제품</t>
  </si>
  <si>
    <t>특수강 반제품</t>
  </si>
  <si>
    <t>이음매없는 강관</t>
  </si>
  <si>
    <t>단조 강관</t>
  </si>
  <si>
    <t>전봉강관</t>
  </si>
  <si>
    <t>전호 용접 강관</t>
  </si>
  <si>
    <t>차가운 강관 (재생 인발 강관 포함)</t>
  </si>
  <si>
    <t>도금 강관</t>
  </si>
  <si>
    <t>보통강강관 반제품 및 장치품</t>
  </si>
  <si>
    <t>차가운 강관</t>
  </si>
  <si>
    <t>특수강강관 반제품 및 장치품</t>
  </si>
  <si>
    <t>마대강</t>
  </si>
  <si>
    <t>냉연 광폭대강</t>
  </si>
  <si>
    <t>냉연 전기 강대</t>
  </si>
  <si>
    <t>연마강</t>
  </si>
  <si>
    <t>철선</t>
  </si>
  <si>
    <t>냉간압조용 탄소강선</t>
  </si>
  <si>
    <t>경강선</t>
  </si>
  <si>
    <t>용접봉 심선</t>
  </si>
  <si>
    <t>간이 강판 파일</t>
  </si>
  <si>
    <t>경량형강</t>
  </si>
  <si>
    <t>보통 강철 냉간 마무리 강재 반제품 및 장치품</t>
  </si>
  <si>
    <t>PC 강선</t>
  </si>
  <si>
    <t>피아노 라인</t>
  </si>
  <si>
    <t>스테인레스 스틸 와이어</t>
  </si>
  <si>
    <t>기타 특수 강선</t>
  </si>
  <si>
    <t>특수강 냉간 마무리 강재 반제품 및 장치품</t>
  </si>
  <si>
    <t>주석</t>
  </si>
  <si>
    <t>틴프리 스틸</t>
  </si>
  <si>
    <t>아연 도금 강판(용융 도금)</t>
  </si>
  <si>
    <t>아연 도금 강판(전기 도금)</t>
  </si>
  <si>
    <t>기타 금속 도금 강판</t>
  </si>
  <si>
    <t>철사</t>
  </si>
  <si>
    <t>아연 도금 경강선</t>
  </si>
  <si>
    <t>도금 강재 반제품 및 장치품</t>
  </si>
  <si>
    <t>도금강재 보통강</t>
  </si>
  <si>
    <t>도금 강재 특수강</t>
  </si>
  <si>
    <t>단강 반제품 및 장비품</t>
  </si>
  <si>
    <t>단조강 보통강</t>
  </si>
  <si>
    <t>단조 스틸 특수강</t>
  </si>
  <si>
    <t>주강 반제품 및 장치</t>
  </si>
  <si>
    <t>산업 기계 기구용</t>
  </si>
  <si>
    <t>금속 공작·가공 기계용</t>
  </si>
  <si>
    <t>기타 일반・전기기계용</t>
  </si>
  <si>
    <t>주철품 자동차용</t>
  </si>
  <si>
    <t>주철 제품 및 기타 운송 기계 용</t>
  </si>
  <si>
    <t>주철품 기타용</t>
  </si>
  <si>
    <t>주철품 산업 기계 기구용</t>
  </si>
  <si>
    <t>주철품 금속 공작·가공 기계용</t>
  </si>
  <si>
    <t>주철품 기타 일반・전기기계용</t>
  </si>
  <si>
    <t>가단 주철</t>
  </si>
  <si>
    <t>주철</t>
  </si>
  <si>
    <t>합금강·탄소강</t>
  </si>
  <si>
    <t>가단 주철제철 피팅(플랜지형 포함)</t>
  </si>
  <si>
    <t>주철품 반제품 및 장치품</t>
  </si>
  <si>
    <t>산업기계・토목건설기계용</t>
  </si>
  <si>
    <t>단조품(철) 기타용</t>
  </si>
  <si>
    <t>단공품(철) 산업기계・토목건설기계용</t>
  </si>
  <si>
    <t>단조품(철) 수송 기계용</t>
  </si>
  <si>
    <t>단조품(철) 자동차용</t>
  </si>
  <si>
    <t>단조품(철) 반제품 및 장치품</t>
  </si>
  <si>
    <t>철강 절단품(용단 포함)</t>
  </si>
  <si>
    <t>철분, 순철분</t>
  </si>
  <si>
    <t>기타 철강 제품 반제품 및 장치</t>
  </si>
  <si>
    <t>조동(수출분)</t>
  </si>
  <si>
    <t>전기 구리</t>
  </si>
  <si>
    <t>거친 구리</t>
  </si>
  <si>
    <t>조연(부산 조연 포함)(수출분)</t>
  </si>
  <si>
    <t>전기 납</t>
  </si>
  <si>
    <t>납재생지금(활자합금 포함)</t>
  </si>
  <si>
    <t>솔더</t>
  </si>
  <si>
    <t>납·아연(재생 포함) 감마 합금</t>
  </si>
  <si>
    <t>전기 아연 (정류 아연 포함)</t>
  </si>
  <si>
    <t>증류 아연</t>
  </si>
  <si>
    <t>아연재생지금, 아연합금</t>
  </si>
  <si>
    <t>납·아연(재생 포함) 반제품 및 장치</t>
  </si>
  <si>
    <t>알루미나(산화알루미늄)</t>
  </si>
  <si>
    <t>수산화알루미늄</t>
  </si>
  <si>
    <t>정제 알루미늄 현금</t>
  </si>
  <si>
    <t>알루미늄 재생 금, 알루미늄 합금</t>
  </si>
  <si>
    <t>알루미늄 (재생 포함) 반제품 및 장비</t>
  </si>
  <si>
    <t>금지금</t>
  </si>
  <si>
    <t>은지금</t>
  </si>
  <si>
    <t>그 외의 비철금속(제1차 제련·정제에 의한 것)</t>
  </si>
  <si>
    <t>금재생금, 금합금</t>
  </si>
  <si>
    <t>은재생지금, 은합금</t>
  </si>
  <si>
    <t>구리재생지금, 구리합금</t>
  </si>
  <si>
    <t>기타 비철금속재생지금·동합금</t>
  </si>
  <si>
    <t>기타 비철금속 현금 반제품 및 장비</t>
  </si>
  <si>
    <t>구리 알몸선</t>
  </si>
  <si>
    <t>권선</t>
  </si>
  <si>
    <t>기기용 전선</t>
  </si>
  <si>
    <t>수송 기기용 전선</t>
  </si>
  <si>
    <t>기타 절연 전선</t>
  </si>
  <si>
    <t>알루미늄 선</t>
  </si>
  <si>
    <t>전원 케이블</t>
  </si>
  <si>
    <t>통신 케이블</t>
  </si>
  <si>
    <t>구리 알몸선(전선 메이커용 심선)</t>
  </si>
  <si>
    <t>구리 황인선</t>
  </si>
  <si>
    <t>알루미늄 황인선</t>
  </si>
  <si>
    <t>광섬유 케이블(통신용 케이블)</t>
  </si>
  <si>
    <t>광섬유 심선(사용자용)</t>
  </si>
  <si>
    <t>광섬유 케이블 반제품 및 장치</t>
  </si>
  <si>
    <t>구리 제품(판)</t>
  </si>
  <si>
    <t>구리 제품(조)</t>
  </si>
  <si>
    <t>구리 제품(관)</t>
  </si>
  <si>
    <t>동제품(봉・선)</t>
  </si>
  <si>
    <t>황동 제품(판)</t>
  </si>
  <si>
    <t>황동 제품(조)</t>
  </si>
  <si>
    <t>황동 제품(관)</t>
  </si>
  <si>
    <t>황동 제품(봉)</t>
  </si>
  <si>
    <t>황동 제품(선)</t>
  </si>
  <si>
    <t>청동 신동품</t>
  </si>
  <si>
    <t>기타 신동품(양백신동품 포함)</t>
  </si>
  <si>
    <t>신동품 반제품 및 장치품</t>
  </si>
  <si>
    <t>알루미늄 압연 제품판</t>
  </si>
  <si>
    <t>알루미늄 압연 제품 디스크</t>
  </si>
  <si>
    <t>알루미늄 압연 제품조</t>
  </si>
  <si>
    <t>알루미늄 압연 제품 관</t>
  </si>
  <si>
    <t>알루미늄 압연 제품봉・선</t>
  </si>
  <si>
    <t>알루미늄 압연 제품 형재</t>
  </si>
  <si>
    <t>알루미늄 압연 제품 박</t>
  </si>
  <si>
    <t>알루미늄 압연 제품 반제품 및 장치</t>
  </si>
  <si>
    <t>비철금속 소형재 산업기계기구용</t>
  </si>
  <si>
    <t>비철금속 소형재 베어링 메탈용</t>
  </si>
  <si>
    <t>비철금속 소형재 밸브・콕용(관 피팅용 포함)</t>
  </si>
  <si>
    <t>비철금속 소형재 수송기계용</t>
  </si>
  <si>
    <t>비철금속 소형재 기타용</t>
  </si>
  <si>
    <t>비철금속 소형재 일반기계용</t>
  </si>
  <si>
    <t>비철금속 소형재 자동차용</t>
  </si>
  <si>
    <t>비철금속 소형재 기타 운송기계용</t>
  </si>
  <si>
    <t>기타 비철금속 주물</t>
  </si>
  <si>
    <t>일반기계용(알루미늄)</t>
  </si>
  <si>
    <t>전기기계용(알루미늄)</t>
  </si>
  <si>
    <t>자동차용(알루미늄)</t>
  </si>
  <si>
    <t>이륜차용(알루미늄)</t>
  </si>
  <si>
    <t>기타용(알루미늄)</t>
  </si>
  <si>
    <t>자동차용(아연)</t>
  </si>
  <si>
    <t>기타용(아연)</t>
  </si>
  <si>
    <t>기타 비철금속 다이캐스팅</t>
  </si>
  <si>
    <t>알루미늄 합금</t>
  </si>
  <si>
    <t>기타 비철 합금</t>
  </si>
  <si>
    <t>자동차용 알루미늄계(열간)</t>
  </si>
  <si>
    <t>자동차용 알루미늄계(냉간)</t>
  </si>
  <si>
    <t>그 외용 알루미늄계(열간)</t>
  </si>
  <si>
    <t>그 외용 알루미늄계(냉간)</t>
  </si>
  <si>
    <t>기타 비철금속 단조품</t>
  </si>
  <si>
    <t>비철금속 소형재 반제품 및 장치품</t>
  </si>
  <si>
    <t>납관·판</t>
  </si>
  <si>
    <t>아연·동합금 전신재(아연판, 아연 합금판을 포함한다)</t>
  </si>
  <si>
    <t>금·동합금 전신재</t>
  </si>
  <si>
    <t>은·동합금 전신재</t>
  </si>
  <si>
    <t>백금·동합금 전신재</t>
  </si>
  <si>
    <t>니켈·동합금 전신재</t>
  </si>
  <si>
    <t>기타 비철금속·동합금 전신재</t>
  </si>
  <si>
    <t>구리·동합금 분말</t>
  </si>
  <si>
    <t>알루미늄·동합금 분말</t>
  </si>
  <si>
    <t>기타 비철금속·동합금분말</t>
  </si>
  <si>
    <t>기타 비철금속 제품 반제품 및 장치</t>
  </si>
  <si>
    <t>구리·납·아연·니켈·주석 등 조제품</t>
  </si>
  <si>
    <t>강철</t>
  </si>
  <si>
    <t>경량 강철</t>
  </si>
  <si>
    <t>다리 료</t>
  </si>
  <si>
    <t>철탑</t>
  </si>
  <si>
    <t>수문</t>
  </si>
  <si>
    <t>기타 건설용 금속 제품</t>
  </si>
  <si>
    <t>건설용 금속 제품 반제품 및 장치</t>
  </si>
  <si>
    <t>주거용 알루미늄 샷시</t>
  </si>
  <si>
    <t>건물용 알루미늄 샷시</t>
  </si>
  <si>
    <t>기타 알루미늄 샷시</t>
  </si>
  <si>
    <t>알루미늄 도어</t>
  </si>
  <si>
    <t>금속 섀시 도어</t>
  </si>
  <si>
    <t>셔터</t>
  </si>
  <si>
    <t>금속 라스</t>
  </si>
  <si>
    <t>건축용 판금 제품</t>
  </si>
  <si>
    <t>철골계 조립식 주택</t>
  </si>
  <si>
    <t>유닛 하우스</t>
  </si>
  <si>
    <t>기타 건축용 금속 제품</t>
  </si>
  <si>
    <t>건축용 금속 제품 반제품 및 장치</t>
  </si>
  <si>
    <t>가스 곤로</t>
  </si>
  <si>
    <t>가스 목욕탕 (버너가있는 일체 포함)</t>
  </si>
  <si>
    <t>가스 온수기</t>
  </si>
  <si>
    <t>가스 밥솥</t>
  </si>
  <si>
    <t>기타 가스 장비(온풍 난방기를 제외)</t>
  </si>
  <si>
    <t>석유 스토브</t>
  </si>
  <si>
    <t>기타 석유 장비(온풍 난방기를 제외)</t>
  </si>
  <si>
    <t>가스 온풍 난방기(난방 방식이 강제 대류인 것)</t>
  </si>
  <si>
    <t>석유 온풍 난방기(강제급 배기·배기식)</t>
  </si>
  <si>
    <t>온수 보일러</t>
  </si>
  <si>
    <t>방열기, 유닛 히터</t>
  </si>
  <si>
    <t>난방용・조리용 기구</t>
  </si>
  <si>
    <t>태양열 이용 장비</t>
  </si>
  <si>
    <t>가스기기・석유기기의 부분품・부속품</t>
  </si>
  <si>
    <t>기타 난방·조리장치 부분품</t>
  </si>
  <si>
    <t>가스·석유기기·난주방기기 반제품 및 장치품</t>
  </si>
  <si>
    <t>볼트, 너트</t>
  </si>
  <si>
    <t>리벳</t>
  </si>
  <si>
    <t>와셔(와셔)</t>
  </si>
  <si>
    <t>나무 나사, 작은 나사, 푸시 나사</t>
  </si>
  <si>
    <t>기타 볼트, 너트 등 관련 제품</t>
  </si>
  <si>
    <t>가사네 판 스프링</t>
  </si>
  <si>
    <t>쓰루 마키 스프링</t>
  </si>
  <si>
    <t>선 스프링</t>
  </si>
  <si>
    <t>우스판 스프링</t>
  </si>
  <si>
    <t>기타 스프링</t>
  </si>
  <si>
    <t>볼트, 너트, 리벳, 스프링 반제품 및 장비</t>
  </si>
  <si>
    <t>드럼캔</t>
  </si>
  <si>
    <t>18리터 캔</t>
  </si>
  <si>
    <t>식캔(통조림용 캔)</t>
  </si>
  <si>
    <t>기타 도금판 용기</t>
  </si>
  <si>
    <t>기타 도금판 제품</t>
  </si>
  <si>
    <t>판금제 탱크</t>
  </si>
  <si>
    <t>고압 용기(봄베)</t>
  </si>
  <si>
    <t>컨테이너</t>
  </si>
  <si>
    <t>기타 캔 판금 제품</t>
  </si>
  <si>
    <t>금속제 용기·제 캔판금 제품 반제품 및 장치품</t>
  </si>
  <si>
    <t>금속 파이프 피팅</t>
  </si>
  <si>
    <t>금속 위생기구</t>
  </si>
  <si>
    <t>배관공사용 부속품</t>
  </si>
  <si>
    <t>배관공사 부속품 반제품 및 장치품</t>
  </si>
  <si>
    <t>분말 및 금 제품</t>
  </si>
  <si>
    <t>분말 및 금제품 반제품 및 장치</t>
  </si>
  <si>
    <t>강판 전단용 칼날(샤블레이드)</t>
  </si>
  <si>
    <t>합판·목재 가공 기계용 칼</t>
  </si>
  <si>
    <t>기타 기계 칼</t>
  </si>
  <si>
    <t>이발용 칼</t>
  </si>
  <si>
    <t>호정</t>
  </si>
  <si>
    <t>칼류</t>
  </si>
  <si>
    <t>가위</t>
  </si>
  <si>
    <t>공장구</t>
  </si>
  <si>
    <t>포도 나무, 해머, 굴삭기, 국자, 바 (원예용 포함)</t>
  </si>
  <si>
    <t>기타 이기공 장인, 수공구</t>
  </si>
  <si>
    <t>작업 공구</t>
  </si>
  <si>
    <t>쉬다</t>
  </si>
  <si>
    <t>안내 톱</t>
  </si>
  <si>
    <t>금절 톱날</t>
  </si>
  <si>
    <t>기타 톱날</t>
  </si>
  <si>
    <t>칼・기구류 농업용 기구</t>
  </si>
  <si>
    <t>칼날·도구류 농업용 기구 부분품</t>
  </si>
  <si>
    <t>칼날·도구류 반제품 및 장치품</t>
  </si>
  <si>
    <t>금속 프레스 제품 알루미늄제 기계 부분품(기계 마무리를 하지 않는 것)</t>
  </si>
  <si>
    <t>금속 프레스 제품 알루미늄제 부엌・식탁용품</t>
  </si>
  <si>
    <t>알루미늄제 음료용 캔(캔체)</t>
  </si>
  <si>
    <t>알루미늄제 음료용 캔(캔 뚜껑)</t>
  </si>
  <si>
    <t>기타 타발·프레스 가공 알루미늄·동합금 제품</t>
  </si>
  <si>
    <t>타발・프레스 기계 부분품(기계 마무리를 하지 않는 것)</t>
  </si>
  <si>
    <t>왕관</t>
  </si>
  <si>
    <t>기타 타발·프레스 금속 제품</t>
  </si>
  <si>
    <t>금속 프레스 제품 반제품 및 장치</t>
  </si>
  <si>
    <t>철마루쿠기</t>
  </si>
  <si>
    <t>철 특수 구기</t>
  </si>
  <si>
    <t>기타 구이</t>
  </si>
  <si>
    <t>철제 철망(용접 철망, 감자 포함)</t>
  </si>
  <si>
    <t>비철금속 철망사</t>
  </si>
  <si>
    <t>와이어 로프(강철선 포함)</t>
  </si>
  <si>
    <t>PC강 철사</t>
  </si>
  <si>
    <t>전기 용접봉</t>
  </si>
  <si>
    <t>기타 선재 제품</t>
  </si>
  <si>
    <t>기타 분류되지 않은 금속제품 반제품 및 장치</t>
  </si>
  <si>
    <t>식탁용 나이프 포크 스푼(도금제 포함)</t>
  </si>
  <si>
    <t>기타 양식기</t>
  </si>
  <si>
    <t>자물쇠, 열매</t>
  </si>
  <si>
    <t>건축용 철물</t>
  </si>
  <si>
    <t>가선금물</t>
  </si>
  <si>
    <t>기타 금물류</t>
  </si>
  <si>
    <t>금속 조각품</t>
  </si>
  <si>
    <t>금속 열처리품</t>
  </si>
  <si>
    <t>기타 금속 표면 처리</t>
  </si>
  <si>
    <t>금고</t>
  </si>
  <si>
    <t>금고의 부분품・설치구・부속품</t>
  </si>
  <si>
    <t>금속 패킹, 개스킷(비금속 병용 포함)</t>
  </si>
  <si>
    <t>금속판 명판</t>
  </si>
  <si>
    <t>유연한 튜브</t>
  </si>
  <si>
    <t>금속 압출 튜브</t>
  </si>
  <si>
    <t>금속 박 (타 박)</t>
  </si>
  <si>
    <t>다른 분류되지 않은 금속 제품</t>
  </si>
  <si>
    <t>보일러 반제품 및 장치</t>
  </si>
  <si>
    <t>연관 보일러</t>
  </si>
  <si>
    <t>수관 보일러</t>
  </si>
  <si>
    <t>기타 보일러(온수 보일러 제외)</t>
  </si>
  <si>
    <t>보일러의 부분품・설치구・부속품</t>
  </si>
  <si>
    <t>증기 터빈</t>
  </si>
  <si>
    <t>기타 터빈</t>
  </si>
  <si>
    <t>증기기관・터빈・수력터빈의 부분품・설치구・부속품</t>
  </si>
  <si>
    <t>터빈 반제품 및 장치</t>
  </si>
  <si>
    <t>납용 가솔린 기관 3PS 미만(2사이클)</t>
  </si>
  <si>
    <t>납용 가솔린 기관 3PS 미만 (4 사이클)</t>
  </si>
  <si>
    <t>납용 가솔린 기관 3PS 이상 (2 사이클)</t>
  </si>
  <si>
    <t>납용 가솔린 기관 3PS 이상 (4 사이클)</t>
  </si>
  <si>
    <t>솔용 디젤기관 30PS 미만</t>
  </si>
  <si>
    <t>솔용 디젤기관 30PS 이상 100PS 미만</t>
  </si>
  <si>
    <t>솔용 디젤기관 100PS 이상 500PS 미만</t>
  </si>
  <si>
    <t>솔용 디젤기관 500PS 이상</t>
  </si>
  <si>
    <t>납용 내연 기관의 부분품·설치구·부속품</t>
  </si>
  <si>
    <t>원자동력로, 동부분품·설치구·부속품</t>
  </si>
  <si>
    <t>기타 원동기</t>
  </si>
  <si>
    <t>원동기 반제품 및 장비품</t>
  </si>
  <si>
    <t>단단식 주둥이 펌프(터빈형 포함)</t>
  </si>
  <si>
    <t>다단식 주둥이 펌프(터빈형 포함)</t>
  </si>
  <si>
    <t>내구성 펌프(화학 공업용 특수 펌프)</t>
  </si>
  <si>
    <t>가정용 전기 펌프</t>
  </si>
  <si>
    <t>왕복 압축기</t>
  </si>
  <si>
    <t>회전 압축기</t>
  </si>
  <si>
    <t>원심 압축기, 축류 압축기</t>
  </si>
  <si>
    <t>원심 송풍기</t>
  </si>
  <si>
    <t>축류 송풍기</t>
  </si>
  <si>
    <t>기타 송풍기</t>
  </si>
  <si>
    <t>유압 펌프</t>
  </si>
  <si>
    <t>유압 모터</t>
  </si>
  <si>
    <t>유압 실린더</t>
  </si>
  <si>
    <t>유압 밸브</t>
  </si>
  <si>
    <t>기타 유압 장비</t>
  </si>
  <si>
    <t>공압 기기(공압 유닛 기기 포함)</t>
  </si>
  <si>
    <t>펌프, 같은 장비</t>
  </si>
  <si>
    <t>공기 압축기·가스 압축기·송풍기</t>
  </si>
  <si>
    <t>유압 장비</t>
  </si>
  <si>
    <t>공압 장비</t>
  </si>
  <si>
    <t>펌프·압축기 반제품 및 장치품</t>
  </si>
  <si>
    <t>엘리베이터(자동차용 엘리베이터 제외)</t>
  </si>
  <si>
    <t>에스컬레이터</t>
  </si>
  <si>
    <t>천장 주행 크레인</t>
  </si>
  <si>
    <t>기타 크레인</t>
  </si>
  <si>
    <t>권상기</t>
  </si>
  <si>
    <t>컨베이어</t>
  </si>
  <si>
    <t>자동 입체 창고 장비</t>
  </si>
  <si>
    <t>기타 물류 운반 설비</t>
  </si>
  <si>
    <t>엘리베이터 에스컬레이터</t>
  </si>
  <si>
    <t>물류 운반 설비</t>
  </si>
  <si>
    <t>운반기계 반제품 및 장비품</t>
  </si>
  <si>
    <t>냉동기 일반 냉동 공조용 0.4KW 미만</t>
  </si>
  <si>
    <t>냉동기 일반 냉동 공조용 0.4KW 이상 0.75KW 미만</t>
  </si>
  <si>
    <t>냉동기 일반 냉동 공조용 0.75KW 이상 7.5kw 미만</t>
  </si>
  <si>
    <t>냉동기 일반 냉동 공조용 7.5KW 이상</t>
  </si>
  <si>
    <t>냉동기 승용차 에어컨용(트럭용 포함)</t>
  </si>
  <si>
    <t>냉동기 원심식 냉동기</t>
  </si>
  <si>
    <t>냉동기 흡수식 냉동기(냉온수기를 포함)</t>
  </si>
  <si>
    <t>냉동기 콘덴싱 유닛(에어컨용 제외) 7.5KW 미만</t>
  </si>
  <si>
    <t>냉동기 콘덴싱 유닛(에어컨용 제외) 7.5KW 이상</t>
  </si>
  <si>
    <t>냉동·냉장용 쇼케이스(냉동 진열 선반을 포함)</t>
  </si>
  <si>
    <t>에어컨디셔너(윈드형, 세퍼레이트형 ​​제외)</t>
  </si>
  <si>
    <t>기타 냉동기 응용 제품</t>
  </si>
  <si>
    <t>냉각탑</t>
  </si>
  <si>
    <t>수송 기계용 냉동·냉장 유닛</t>
  </si>
  <si>
    <t>칠링 유닛(히트 펌프식 포함)</t>
  </si>
  <si>
    <t>기타 냉동·냉장 유닛</t>
  </si>
  <si>
    <t>팬 코일 유닛</t>
  </si>
  <si>
    <t>에어 핸들링 유닛</t>
  </si>
  <si>
    <t>냉동기・온습조정장치의 부분품・설치구・부속품</t>
  </si>
  <si>
    <t>냉동기・온습조정장치 반제품 및 장치품</t>
  </si>
  <si>
    <t>레이디얼 볼 베어링(베어링 유닛용 제외)</t>
  </si>
  <si>
    <t>기타 볼 베어링(베어링 유닛용 제외)</t>
  </si>
  <si>
    <t>롤러 베어링(베어링 유닛용 제외)</t>
  </si>
  <si>
    <t>베어링 유닛</t>
  </si>
  <si>
    <t>볼 베어링· 롤러 베어링의 부분품</t>
  </si>
  <si>
    <t>베어링 반제품 및 장치</t>
  </si>
  <si>
    <t>고정비 감속기(모터 부착의 것)</t>
  </si>
  <si>
    <t>고정비 감속기(모터 없음의 것)</t>
  </si>
  <si>
    <t>기타 변속기(다른 게시물 제외)</t>
  </si>
  <si>
    <t>기어(플라스틱제 포함)</t>
  </si>
  <si>
    <t>스틸 체인</t>
  </si>
  <si>
    <t>기타 동력전도장치</t>
  </si>
  <si>
    <t>동력 전도 장치의 부분품·설치구·부속품</t>
  </si>
  <si>
    <t>동력 전도 장치 반제품 및 장치</t>
  </si>
  <si>
    <t>산업 가마로</t>
  </si>
  <si>
    <t>소화기구, 소화장치(소방자동차 의장품 포함)</t>
  </si>
  <si>
    <t>고온·고압 밸브</t>
  </si>
  <si>
    <t>자동 조정 밸브</t>
  </si>
  <si>
    <t>급배수용 밸브・콕</t>
  </si>
  <si>
    <t>일반용 밸브・콕</t>
  </si>
  <si>
    <t>절단·굴곡·나사 절삭 등 파이프 가공품</t>
  </si>
  <si>
    <t>피스톤 링</t>
  </si>
  <si>
    <t>중유·가스 연소 장치(경유를 포함한다)</t>
  </si>
  <si>
    <t>기계식 주차 장비</t>
  </si>
  <si>
    <t>그 밖에 분류되지 않는 산업용 납용 기계(별게 제외)</t>
  </si>
  <si>
    <t>소화기구・소화장치</t>
  </si>
  <si>
    <t>밸브 수탉</t>
  </si>
  <si>
    <t>그 밖에 분류되지 않는 각종 기계</t>
  </si>
  <si>
    <t>그 밖에 분류되지 않는 납용 기계·동장치의 부분품·설치구·부속품</t>
  </si>
  <si>
    <t>그 밖에 분류되지 않는 납용 기계 반제품 및 장치품</t>
  </si>
  <si>
    <t>동력 경작기, 보행용 트랙터(엔진 없는 것 및 가든 트랙터 포함)</t>
  </si>
  <si>
    <t>농업용 트랙터</t>
  </si>
  <si>
    <t>농업용기계 기타 정지용기기</t>
  </si>
  <si>
    <t>분무기, 분쇄기</t>
  </si>
  <si>
    <t>모내기</t>
  </si>
  <si>
    <t>기타 재배용·관리용 기기</t>
  </si>
  <si>
    <t>농업용 건조기</t>
  </si>
  <si>
    <t>콤바인</t>
  </si>
  <si>
    <t>기타 수확 조정용 장비</t>
  </si>
  <si>
    <t>사료 장비</t>
  </si>
  <si>
    <t>기타 농업용 기계</t>
  </si>
  <si>
    <t>동력 경작기 및 장륜식 트랙터용 로터리·플라우·스키·헬로</t>
  </si>
  <si>
    <t>농업용 기계 반제품 및 장치</t>
  </si>
  <si>
    <t>굴삭기 드릴링 기계 0.2m3 미만</t>
  </si>
  <si>
    <t>굴삭기 드릴링 기계 0.2m3 이상 0.6m3 미만</t>
  </si>
  <si>
    <t>굴삭기 계 드릴링 기계 0.6m3 이상</t>
  </si>
  <si>
    <t>터널 굴진기</t>
  </si>
  <si>
    <t>건설용 크레인(트럭 크레인)</t>
  </si>
  <si>
    <t>건설용 크레인(러프 텔렌 크레인)</t>
  </si>
  <si>
    <t>건설용 크레인(크롤러 크레인)</t>
  </si>
  <si>
    <t>정지기계(그레이더・스크레이버)</t>
  </si>
  <si>
    <t>정지기계(롤러)</t>
  </si>
  <si>
    <t>정지기계(평판식 조임기)</t>
  </si>
  <si>
    <t>아스팔트 포장 기계</t>
  </si>
  <si>
    <t>콘크리트 기계</t>
  </si>
  <si>
    <t>기초 공사용 기계</t>
  </si>
  <si>
    <t>전공 기계</t>
  </si>
  <si>
    <t>사쿠바기</t>
  </si>
  <si>
    <t>파쇄기</t>
  </si>
  <si>
    <t>마쇄기, 선별기</t>
  </si>
  <si>
    <t>파쇄기·마쇄기·선별기의 보조기</t>
  </si>
  <si>
    <t>고소 작업차</t>
  </si>
  <si>
    <t>기타 건설 기계 및 광산 기계</t>
  </si>
  <si>
    <t>건설용 트랙터</t>
  </si>
  <si>
    <t>건설용 굴삭기 트럭</t>
  </si>
  <si>
    <t>건설기계・광산기계</t>
  </si>
  <si>
    <t>건설·광산기계반제품 및 장치품</t>
  </si>
  <si>
    <t>화학 섬유 기계</t>
  </si>
  <si>
    <t>기타 방적 관련 기계</t>
  </si>
  <si>
    <t>에어 제트 룸 직기, 워터 제트 룸 직기</t>
  </si>
  <si>
    <t>기타 직기</t>
  </si>
  <si>
    <t>니트 기계</t>
  </si>
  <si>
    <t>기타 편조 기계</t>
  </si>
  <si>
    <t>직물 준비 기계</t>
  </si>
  <si>
    <t>염색기, 무염기</t>
  </si>
  <si>
    <t>마무리 기계</t>
  </si>
  <si>
    <t>기타 염색 정리 마무리 기계</t>
  </si>
  <si>
    <t>산업용 재봉틀</t>
  </si>
  <si>
    <t>기타 봉제 기계</t>
  </si>
  <si>
    <t>화학 섬유 기계 · 방적 기계</t>
  </si>
  <si>
    <t>제직기계・편조기계</t>
  </si>
  <si>
    <t>염색 정리 마무리 기계</t>
  </si>
  <si>
    <t>바느질 기계</t>
  </si>
  <si>
    <t>섬유 기계 반제품 및 장치</t>
  </si>
  <si>
    <t>곡물 처리 기계, 같은 장비</t>
  </si>
  <si>
    <t>제빵·제과기계, 동장치</t>
  </si>
  <si>
    <t>양조용 기계</t>
  </si>
  <si>
    <t>우유 가공·유제품 제조용 기계</t>
  </si>
  <si>
    <t>육제품・수산제품 제조기계</t>
  </si>
  <si>
    <t>음료 제조용 기계</t>
  </si>
  <si>
    <t>제차용 기계</t>
  </si>
  <si>
    <t>기타 식품기계・동장치</t>
  </si>
  <si>
    <t>식품기계・동장치</t>
  </si>
  <si>
    <t>식품기계·동장치 반제품 및 장치품</t>
  </si>
  <si>
    <t>제재 기계</t>
  </si>
  <si>
    <t>목재 가공 기계</t>
  </si>
  <si>
    <t>합판 기계(섬유판 기계 포함)</t>
  </si>
  <si>
    <t>제재·목재 가공·합판 기계의 부분품·설치구·부속품</t>
  </si>
  <si>
    <t>목재 가공 기계 반제품 및 장비</t>
  </si>
  <si>
    <t>펄프 제조 기계, 같은 장비</t>
  </si>
  <si>
    <t>초지 기계</t>
  </si>
  <si>
    <t>기타 제지 기계</t>
  </si>
  <si>
    <t>펄프장치・제지기계의 부분품・설치구・부속품</t>
  </si>
  <si>
    <t>펄프장치・제지기계 반제품 및 장치품</t>
  </si>
  <si>
    <t>인쇄 기계</t>
  </si>
  <si>
    <t>제본 기계</t>
  </si>
  <si>
    <t>종이 기계</t>
  </si>
  <si>
    <t>제판 기계(활자 주조기를 포함)</t>
  </si>
  <si>
    <t>인쇄·제본·지공기계의 부분품·설치구·부속품</t>
  </si>
  <si>
    <t>인쇄·제본·지공기계 반제품 및 장치품</t>
  </si>
  <si>
    <t>개장·내장 기계</t>
  </si>
  <si>
    <t>외장·하조기계</t>
  </si>
  <si>
    <t>포장·하조기계의 부분품·설치구·부속품</t>
  </si>
  <si>
    <t>포장·하조기계 반제품 및 장치품</t>
  </si>
  <si>
    <t>여과 장비</t>
  </si>
  <si>
    <t>분리 장비</t>
  </si>
  <si>
    <t>열교환기(분축기, 열교환기를 포함)</t>
  </si>
  <si>
    <t>믹서, 깎는 기계, 네트 화기, 용해기, 과립기, 유화기, 분쇄기</t>
  </si>
  <si>
    <t>반응기, 발생로, 건류로, 전해조</t>
  </si>
  <si>
    <t>증발기기, 증류기기, 증조기기, 정출기기</t>
  </si>
  <si>
    <t>건조 장비</t>
  </si>
  <si>
    <t>집진 장비</t>
  </si>
  <si>
    <t>화학 장비 용 탱크</t>
  </si>
  <si>
    <t>환경 장치(화학적 처리를 실시하는 것)</t>
  </si>
  <si>
    <t>기타 화학 기계, 같은 장비</t>
  </si>
  <si>
    <t>화학기계, 동장치의 부분품・설치구・부속품</t>
  </si>
  <si>
    <t>화학 기계 반제품 및 장치</t>
  </si>
  <si>
    <t>다이 캐스팅 기계</t>
  </si>
  <si>
    <t>기타 주조 장비</t>
  </si>
  <si>
    <t>주형, 주형 정반(제철, 제강용에 한함)</t>
  </si>
  <si>
    <t>주조 장치의 부분품・설치구・부속품</t>
  </si>
  <si>
    <t>주조 장치 반제품 및 장치</t>
  </si>
  <si>
    <t>사출 성형기</t>
  </si>
  <si>
    <t>압출 성형기</t>
  </si>
  <si>
    <t>기타 플라스틱 가공 기계, 동 부속 장치(수동식 포함)</t>
  </si>
  <si>
    <t>플라스틱 가공 기계, 동 부속 장치의 부분품·설치구·부속품</t>
  </si>
  <si>
    <t>플라스틱 가공 기계 반제품 및 장치</t>
  </si>
  <si>
    <t>수치 제어 선반</t>
  </si>
  <si>
    <t>기타 선반</t>
  </si>
  <si>
    <t>볼반</t>
  </si>
  <si>
    <t>중반판</t>
  </si>
  <si>
    <t>밀링 머신</t>
  </si>
  <si>
    <t>연삭기</t>
  </si>
  <si>
    <t>치아 절단기, 기어 마무리 기계</t>
  </si>
  <si>
    <t>전용기</t>
  </si>
  <si>
    <t>머시닝 센터</t>
  </si>
  <si>
    <t>기타 금속 공작 기계</t>
  </si>
  <si>
    <t>금속 공작기계의 부분품・설치구・부속품</t>
  </si>
  <si>
    <t>금속 공작 기계 반제품 및 장치</t>
  </si>
  <si>
    <t>압연 기계, 동 부속 장치</t>
  </si>
  <si>
    <t>정정 마무리 장치</t>
  </si>
  <si>
    <t>벤딩 머신</t>
  </si>
  <si>
    <t>유압 프레스</t>
  </si>
  <si>
    <t>기계 프레스</t>
  </si>
  <si>
    <t>전단기(셔링 머신)</t>
  </si>
  <si>
    <t>단조 기계</t>
  </si>
  <si>
    <t>와이어 성형 기계</t>
  </si>
  <si>
    <t>가스 용접·용단기</t>
  </si>
  <si>
    <t>기타 금속 가공 기계</t>
  </si>
  <si>
    <t>금속 압연용 롤</t>
  </si>
  <si>
    <t>금속가공기계의 부분품・설치구・부속품</t>
  </si>
  <si>
    <t>금속가공기계 반제품 및 장비품</t>
  </si>
  <si>
    <t>특수강 절삭 공구</t>
  </si>
  <si>
    <t>초경공구(분말이나 금제 제외)</t>
  </si>
  <si>
    <t>다이아몬드 공구</t>
  </si>
  <si>
    <t>공기동 공구</t>
  </si>
  <si>
    <t>전동 공구</t>
  </si>
  <si>
    <t>지그, 금속 가공용 부속품</t>
  </si>
  <si>
    <t>기타 기계 공구</t>
  </si>
  <si>
    <t>기계 공구 반제품 및 장치</t>
  </si>
  <si>
    <t>노광·묘화용 장치</t>
  </si>
  <si>
    <t>조립용 장비</t>
  </si>
  <si>
    <t>기타 반도체 제조 장치</t>
  </si>
  <si>
    <t>평판 디스플레이 제조장치</t>
  </si>
  <si>
    <t>반도체 제조 장치의 부분품·설치구·부속품</t>
  </si>
  <si>
    <t>플랫 패널·디스플레이 제조 장치의 부분품·설치구·부속품</t>
  </si>
  <si>
    <t>반도체 제조 장치 반제품 및 장치</t>
  </si>
  <si>
    <t>프레스용 금형</t>
  </si>
  <si>
    <t>단조용 금형</t>
  </si>
  <si>
    <t>주조용 금형(다이캐스트용 포함)</t>
  </si>
  <si>
    <t>플라스틱 금형</t>
  </si>
  <si>
    <t>고무·유리용 금형</t>
  </si>
  <si>
    <t>그 외의 금형, 동 부분품·부속품</t>
  </si>
  <si>
    <t>그 외의 비금속용 금형, 동부분품·부속품</t>
  </si>
  <si>
    <t>금형 반제품 및 장치</t>
  </si>
  <si>
    <t>진공 펌프</t>
  </si>
  <si>
    <t>진공장치・진공기기(진공펌프 제외)</t>
  </si>
  <si>
    <t>진공장치・진공기기의 부분품・설치구・부속품</t>
  </si>
  <si>
    <t>진공장치・진공기기 반제품 및 장치품</t>
  </si>
  <si>
    <t>수치 제어 로봇</t>
  </si>
  <si>
    <t>기타 로봇</t>
  </si>
  <si>
    <t>로봇·동장치의 부분품·설치구·부속품</t>
  </si>
  <si>
    <t>로봇 반제품 및 장치</t>
  </si>
  <si>
    <t>고무 산업용 기계기구</t>
  </si>
  <si>
    <t>유리 산업용 특수 기계</t>
  </si>
  <si>
    <t>기타 생산용 기계 기구(별게 제외)</t>
  </si>
  <si>
    <t>그 외의 생산용 기계 기구의 부분품・설치구・부속품</t>
  </si>
  <si>
    <t>기타 생산용 기계 반제품 및 장치</t>
  </si>
  <si>
    <t>디지털 방식으로 복사기</t>
  </si>
  <si>
    <t>풀 컬러 복사기</t>
  </si>
  <si>
    <t>기타 복사기</t>
  </si>
  <si>
    <t>복사기의 부분품・설치구・부속품</t>
  </si>
  <si>
    <t>복사기 반제품 및 장치</t>
  </si>
  <si>
    <t>금전 등록기(레지스터)</t>
  </si>
  <si>
    <t>기타 사무용 기계기구</t>
  </si>
  <si>
    <t>그 외의 사무용 기계 기구의 부분품·설치구·부속품</t>
  </si>
  <si>
    <t>기타 사무용 기계 반제품 및 장치</t>
  </si>
  <si>
    <t>음료용 자동판매기</t>
  </si>
  <si>
    <t>담배 자판기</t>
  </si>
  <si>
    <t>티켓 자동 판매기</t>
  </si>
  <si>
    <t>기타 자동 판매기</t>
  </si>
  <si>
    <t>자동판매기의 부분품・설치구・부속품</t>
  </si>
  <si>
    <t>자동판매기 반제품 및 장비품</t>
  </si>
  <si>
    <t>파칭코, 슬롯 머신</t>
  </si>
  <si>
    <t>게임 센터용 오락 장비</t>
  </si>
  <si>
    <t>유원지용 오락기기</t>
  </si>
  <si>
    <t>기타 엔터테인먼트 장비</t>
  </si>
  <si>
    <t>오락기기의 부분품・설치구・부속품</t>
  </si>
  <si>
    <t>엔터테인먼트 장비 반제품 및 장비</t>
  </si>
  <si>
    <t>상업용 세탁기</t>
  </si>
  <si>
    <t>자동차 정비·서비스 기기</t>
  </si>
  <si>
    <t>기타 서비스용 기계 기구</t>
  </si>
  <si>
    <t>자동 개찰기, 자동 입장기</t>
  </si>
  <si>
    <t>그 밖에 분류되지 않는 서비스용・엔터테인먼트용 기계기구</t>
  </si>
  <si>
    <t>서비스용 기계기구의 부분품・설치구・부속품</t>
  </si>
  <si>
    <t>그 외의 서비스용・엔터테인먼트용 기계기구의 부분품・설치구・부속품</t>
  </si>
  <si>
    <t>기타 서비스용 기기 반제품 및 장치</t>
  </si>
  <si>
    <t>물리 화학 기계기구</t>
  </si>
  <si>
    <t>일반 길이계</t>
  </si>
  <si>
    <t>적산 체적계</t>
  </si>
  <si>
    <t>기타 체적계</t>
  </si>
  <si>
    <t>하카리</t>
  </si>
  <si>
    <t>온도계(유리제에 한함)</t>
  </si>
  <si>
    <t>압력계</t>
  </si>
  <si>
    <t>금속 온도계</t>
  </si>
  <si>
    <t>유량계</t>
  </si>
  <si>
    <t>액면계(레벨계)</t>
  </si>
  <si>
    <t>산업용 길이계</t>
  </si>
  <si>
    <t>정밀 측정기</t>
  </si>
  <si>
    <t>광분석기</t>
  </si>
  <si>
    <t>기타 분석 장비</t>
  </si>
  <si>
    <t>재료 시험기</t>
  </si>
  <si>
    <t>기타 시험기</t>
  </si>
  <si>
    <t>광도계, 광속계, 조도계, 굴절도계</t>
  </si>
  <si>
    <t>공해 계측기</t>
  </si>
  <si>
    <t>그 밖에 분류되지 않는 계량기·측정기·분석기기·시험기·측량기계기구·이화학기계기구</t>
  </si>
  <si>
    <t>자이로 계기, 자기 나침반</t>
  </si>
  <si>
    <t>기타 측량 기계 기구</t>
  </si>
  <si>
    <t>체적계</t>
  </si>
  <si>
    <t>압력계, 유량계, 액면계 등</t>
  </si>
  <si>
    <t>분석 장비</t>
  </si>
  <si>
    <t>계측기기 시험기</t>
  </si>
  <si>
    <t>기타 계량기·측정기·분석기기·시험기·측량기계기구·이화학기계기구</t>
  </si>
  <si>
    <t>측량 기계 기구</t>
  </si>
  <si>
    <t>계측기기 반제품 및 장치품</t>
  </si>
  <si>
    <t>의료용 기계 기구, 같은 장비</t>
  </si>
  <si>
    <t>병원 장비, 같은 장비</t>
  </si>
  <si>
    <t>치과용 기계 기구, 같은 장비</t>
  </si>
  <si>
    <t>동물용 의료 기계 기구, 동 부분품·설치구·부속품</t>
  </si>
  <si>
    <t>의료용품</t>
  </si>
  <si>
    <t>치과 재료</t>
  </si>
  <si>
    <t>치과용 기계기구</t>
  </si>
  <si>
    <t>의료용 기계 기구 반제품 및 장치</t>
  </si>
  <si>
    <t>카메라</t>
  </si>
  <si>
    <t>사진장치・동 관련 기구</t>
  </si>
  <si>
    <t>사진기·영화용 기계의 부분품·설치구·부속품</t>
  </si>
  <si>
    <t>망원경</t>
  </si>
  <si>
    <t>쌍안경</t>
  </si>
  <si>
    <t>현미경, 돋보기</t>
  </si>
  <si>
    <t>현미경·망원경 등의 부분품·설치구·부속품</t>
  </si>
  <si>
    <t>영화용 기계기구</t>
  </si>
  <si>
    <t>카메라용 렌즈</t>
  </si>
  <si>
    <t>카메라용 교환 렌즈</t>
  </si>
  <si>
    <t>광학 렌즈</t>
  </si>
  <si>
    <t>프리즘</t>
  </si>
  <si>
    <t>광학기계・렌즈 반제품 및 장치품</t>
  </si>
  <si>
    <t>총포, 폭발물 투사기</t>
  </si>
  <si>
    <t>총포탄, 폭발물</t>
  </si>
  <si>
    <t>기타 무기</t>
  </si>
  <si>
    <t>무기의 부분품・부속품</t>
  </si>
  <si>
    <t>무기 수리</t>
  </si>
  <si>
    <t>무기 반제품 및 장치</t>
  </si>
  <si>
    <t>마이크로파관</t>
  </si>
  <si>
    <t>X선관</t>
  </si>
  <si>
    <t>표시관</t>
  </si>
  <si>
    <t>기타 전자관</t>
  </si>
  <si>
    <t>전자관 반제품 및 장치</t>
  </si>
  <si>
    <t>실리콘 다이오드</t>
  </si>
  <si>
    <t>정류소자(100밀리암페어 이상)</t>
  </si>
  <si>
    <t>실리콘 트랜지스터(1w 미만)</t>
  </si>
  <si>
    <t>실리콘 트랜지스터(1w 이상)</t>
  </si>
  <si>
    <t>전계 효과형 트랜지스터</t>
  </si>
  <si>
    <t>IGBT</t>
  </si>
  <si>
    <t>서미스터</t>
  </si>
  <si>
    <t>바리스타</t>
  </si>
  <si>
    <t>사이리스터</t>
  </si>
  <si>
    <t>발광 다이오드</t>
  </si>
  <si>
    <t>레이저 다이오드</t>
  </si>
  <si>
    <t>커플러 인터럽터</t>
  </si>
  <si>
    <t>태양 전지 셀</t>
  </si>
  <si>
    <t>기타 광전 변환 소자</t>
  </si>
  <si>
    <t>기타 반도체 소자</t>
  </si>
  <si>
    <t>반도체 소자 반제품 및 장치</t>
  </si>
  <si>
    <t>집적 회로 표준 선형 회로</t>
  </si>
  <si>
    <t>집적회로 비표준(산업용 기기향)</t>
  </si>
  <si>
    <t>집적회로 비표준(민생용 기기향)</t>
  </si>
  <si>
    <t>집적회로 바이폴라형</t>
  </si>
  <si>
    <t>집적 회로 표준 로직</t>
  </si>
  <si>
    <t>집적 회로 세미 커스텀</t>
  </si>
  <si>
    <t>디스플레이 드라이버</t>
  </si>
  <si>
    <t>집적 회로 기타 로직</t>
  </si>
  <si>
    <t>플래시 메모리</t>
  </si>
  <si>
    <t>기타 메모리</t>
  </si>
  <si>
    <t>기타 이끼형</t>
  </si>
  <si>
    <t>혼성 집적 회로</t>
  </si>
  <si>
    <t>실장하지 않은 집적회로(수출분)</t>
  </si>
  <si>
    <t>집적 회로 반제품 및 장치</t>
  </si>
  <si>
    <t>액정 패널 3.0형 미만</t>
  </si>
  <si>
    <t>액정 패널 3.0형 이상 7.7형 미만</t>
  </si>
  <si>
    <t>액정 패널 7.7형 이상</t>
  </si>
  <si>
    <t>액정 모듈</t>
  </si>
  <si>
    <t>액정 패널 반제품 및 장치</t>
  </si>
  <si>
    <t>자기 테이프 (원시 것)</t>
  </si>
  <si>
    <t>자기 디스크 (원시 것)</t>
  </si>
  <si>
    <t>광디스크(원시)</t>
  </si>
  <si>
    <t>자기 테이프, 자기 디스크 반제품 및 장치</t>
  </si>
  <si>
    <t>리짓 배선판</t>
  </si>
  <si>
    <t>플렉시블 프린트 배선판</t>
  </si>
  <si>
    <t>모듈 보드</t>
  </si>
  <si>
    <t>프린트 배선 실장 기판</t>
  </si>
  <si>
    <t>모듈 실장 기판</t>
  </si>
  <si>
    <t>전자회로 반제품 및 장비품</t>
  </si>
  <si>
    <t>저항기</t>
  </si>
  <si>
    <t>고정 커패시터</t>
  </si>
  <si>
    <t>커패시터(고정 커패시터 제외)</t>
  </si>
  <si>
    <t>변성기</t>
  </si>
  <si>
    <t>복합 부품</t>
  </si>
  <si>
    <t>음향 부품</t>
  </si>
  <si>
    <t>자기 헤드</t>
  </si>
  <si>
    <t>소형 모터(3W 미만의 것)</t>
  </si>
  <si>
    <t>프린트 배선판용 커넥터</t>
  </si>
  <si>
    <t>커넥터(프린트 배선판용 커넥터 제외)</t>
  </si>
  <si>
    <t>스위치</t>
  </si>
  <si>
    <t>릴레이</t>
  </si>
  <si>
    <t>반도체 메모리 미디어</t>
  </si>
  <si>
    <t>스위칭 전원</t>
  </si>
  <si>
    <t>텔레비전용 튜너(비디오용 포함)</t>
  </si>
  <si>
    <t>기타 고주파 유닛</t>
  </si>
  <si>
    <t>컨트롤 유닛</t>
  </si>
  <si>
    <t>액정 모듈(그 외에서 생산된 패널을 사용하는 것)</t>
  </si>
  <si>
    <t>광 픽업 유닛 모듈</t>
  </si>
  <si>
    <t>디지털 카메라 모듈</t>
  </si>
  <si>
    <t>지폐 식별 유닛, 화폐 구분 유닛</t>
  </si>
  <si>
    <t>분류되지 않은 유닛 부품</t>
  </si>
  <si>
    <t>자성재 부품(분말이나 금에 의한 것)</t>
  </si>
  <si>
    <t>수정 진동자(시계용 제외)</t>
  </si>
  <si>
    <t>그 밖에 분류되지 않는 통신 기계 기구의 부분품·부속품</t>
  </si>
  <si>
    <t>분류되지 않은 전자 부품, 디바이스, 전자 회로</t>
  </si>
  <si>
    <t>실리콘 웨이퍼(표면 연마한 것)</t>
  </si>
  <si>
    <t>기타 전자 부품 반제품 및 장비</t>
  </si>
  <si>
    <t>터빈 발전기(교류)</t>
  </si>
  <si>
    <t>엔진 발전기(교류)</t>
  </si>
  <si>
    <t>기타 발전기</t>
  </si>
  <si>
    <t>기타 회전 전기 기계</t>
  </si>
  <si>
    <t>발전기기의 부분품・설치구・부속품</t>
  </si>
  <si>
    <t>발전기기 반제품 및 장비품</t>
  </si>
  <si>
    <t>직류기(일반용・차량용)</t>
  </si>
  <si>
    <t>단상 유도 전동기(비표준은 70W 이상)</t>
  </si>
  <si>
    <t>표준 삼상 유도 전동기</t>
  </si>
  <si>
    <t>비표준 삼상 유도 전동기(11kW 이하)</t>
  </si>
  <si>
    <t>비표준 3상 유도 전동기(11kW 이상 37kW 이하)</t>
  </si>
  <si>
    <t>비표준 3상 유도 전동기(37kW 이상 75kW 이하)</t>
  </si>
  <si>
    <t>비표준 3상 유도 전동기(75kW 이상 1000kW 이하)</t>
  </si>
  <si>
    <t>비표준 3상 유도 전동기(1000kW를 초과하는 것)</t>
  </si>
  <si>
    <t>그 외의 교류 전동기(70W 이상)</t>
  </si>
  <si>
    <t>소형 전동기(70W 미만) 소형 직류 전동기</t>
  </si>
  <si>
    <t>소형 전동기(70W 미만) 소형 교류 전동기</t>
  </si>
  <si>
    <t>서보 모터</t>
  </si>
  <si>
    <t>소형 전동기(70W 미만) 스테퍼 모터</t>
  </si>
  <si>
    <t>소형 전동기(70W 미만) 기타 소형 전동기</t>
  </si>
  <si>
    <t>전동기의 부분품・설치구・부속품</t>
  </si>
  <si>
    <t>전동기 반제품 및 장치</t>
  </si>
  <si>
    <t>표준 변압기</t>
  </si>
  <si>
    <t>비표준 변압기</t>
  </si>
  <si>
    <t>특수용도 변압기</t>
  </si>
  <si>
    <t>계기용 변성기</t>
  </si>
  <si>
    <t>리액터, 유도 전압 조정기</t>
  </si>
  <si>
    <t>변압기류의 부분품・설치구・부속품</t>
  </si>
  <si>
    <t>변압기·변성기 반제품 및 장치품</t>
  </si>
  <si>
    <t>배전반</t>
  </si>
  <si>
    <t>감시 제어 장치</t>
  </si>
  <si>
    <t>분전반</t>
  </si>
  <si>
    <t>계전기</t>
  </si>
  <si>
    <t>차단기</t>
  </si>
  <si>
    <t>개폐기</t>
  </si>
  <si>
    <t>프로그래머블 컨트롤러</t>
  </si>
  <si>
    <t>그 외의 배전반・전력 제어 장치</t>
  </si>
  <si>
    <t>전력 개폐 장치의 부분품・설치구・부속품</t>
  </si>
  <si>
    <t>배전반・전력 제어 장치의 부분품・설치구・부속품</t>
  </si>
  <si>
    <t>개폐 제어 장치·배전반 반제품 및 장치품</t>
  </si>
  <si>
    <t>소형 개폐기</t>
  </si>
  <si>
    <t>점멸기</t>
  </si>
  <si>
    <t>연결기</t>
  </si>
  <si>
    <t>그 외의 배선 기구·배선 부속품</t>
  </si>
  <si>
    <t>배선기구 반제품 및 장치</t>
  </si>
  <si>
    <t>충전 발전기</t>
  </si>
  <si>
    <t>시동 전동기</t>
  </si>
  <si>
    <t>기타 내연기관 전장품</t>
  </si>
  <si>
    <t>내연기관 전장품의 부분품・설치구・부속품</t>
  </si>
  <si>
    <t>내연기관 전장품 반제품 및 장치품</t>
  </si>
  <si>
    <t>아크 용접기</t>
  </si>
  <si>
    <t>저항 용접기</t>
  </si>
  <si>
    <t>콘덴서(축전기)</t>
  </si>
  <si>
    <t>전기로</t>
  </si>
  <si>
    <t>산업용 전열 장치</t>
  </si>
  <si>
    <t>전력 변환기</t>
  </si>
  <si>
    <t>실리콘 셀레늄 정류기</t>
  </si>
  <si>
    <t>기타 정류기</t>
  </si>
  <si>
    <t>전기 용접기</t>
  </si>
  <si>
    <t>기타 산업용 전기 기계 기구</t>
  </si>
  <si>
    <t>기타 산업용 전기 기기 반제품 및 장치</t>
  </si>
  <si>
    <t>민생용 에어컨디셔너 세퍼레이트형(실외 유닛 4.0kw 이하)</t>
  </si>
  <si>
    <t>민생용 에어컨디셔너 세퍼레이트형(실외 유닛 4.0kw초 7.1kw 이하)</t>
  </si>
  <si>
    <t>민생용 에어컨디셔너 세퍼레이트형(실외 유닛 7.1 kw 초과)</t>
  </si>
  <si>
    <t>민생용 에어컨디셔너 세퍼레이트형(실내 유닛 4.0kw 이하)</t>
  </si>
  <si>
    <t>민생용 에어컨디셔너 세퍼레이트형(실내 유닛 4.0kw초 7.1kw 이하)</t>
  </si>
  <si>
    <t>민생용 에어컨디셔너 세퍼레이트형(실내 유닛 7.1 kw 초과)</t>
  </si>
  <si>
    <t>민생용 에어컨디셔너의 부분품・설치구・부속품</t>
  </si>
  <si>
    <t>민생용 에어컨디셔너 반제품 및 장치</t>
  </si>
  <si>
    <t>전기가</t>
  </si>
  <si>
    <t>전자레인지</t>
  </si>
  <si>
    <t>전기 냉장고</t>
  </si>
  <si>
    <t>쟈팟</t>
  </si>
  <si>
    <t>요리 히터</t>
  </si>
  <si>
    <t>식기 세척 건조기</t>
  </si>
  <si>
    <t>기타 주방용 전열 제품</t>
  </si>
  <si>
    <t>선풍기</t>
  </si>
  <si>
    <t>환기 팬</t>
  </si>
  <si>
    <t>공기 청정기</t>
  </si>
  <si>
    <t>전기 온수기</t>
  </si>
  <si>
    <t>자연 냉매 히트 펌프식 온수기</t>
  </si>
  <si>
    <t>기타 주택 관련 장비</t>
  </si>
  <si>
    <t>전기 다리미</t>
  </si>
  <si>
    <t>전기 세탁기</t>
  </si>
  <si>
    <t>전기 청소기</t>
  </si>
  <si>
    <t>전기 면도기</t>
  </si>
  <si>
    <t>전기 마사지 기구</t>
  </si>
  <si>
    <t>이용용 기구</t>
  </si>
  <si>
    <t>온수 세척 변기</t>
  </si>
  <si>
    <t>가정용 쓰레기 처리기</t>
  </si>
  <si>
    <t>기타 민생용 전기 기계 기구</t>
  </si>
  <si>
    <t>주방 장비</t>
  </si>
  <si>
    <t>공조・주택 관련 기기</t>
  </si>
  <si>
    <t>의류 위생 관련 장비</t>
  </si>
  <si>
    <t>민생용 전기기기(에어컨 제외) 반제품 및 장치</t>
  </si>
  <si>
    <t>의과용・치과용</t>
  </si>
  <si>
    <t>CT 장치</t>
  </si>
  <si>
    <t>기타 X 선 장치</t>
  </si>
  <si>
    <t>산업용 텔레비전 장비</t>
  </si>
  <si>
    <t>의료용 전자 응용 장치</t>
  </si>
  <si>
    <t>초음파 응용 장치(세정기)</t>
  </si>
  <si>
    <t>초음파 응용 장치(용접기)</t>
  </si>
  <si>
    <t>초음파 응용 장치(의료 기기)</t>
  </si>
  <si>
    <t>기타 초음파 응용 장치</t>
  </si>
  <si>
    <t>고주파 전력 응용 장치</t>
  </si>
  <si>
    <t>전자 현미경</t>
  </si>
  <si>
    <t>수치 제어 장치</t>
  </si>
  <si>
    <t>방사성 물질 응용 장치</t>
  </si>
  <si>
    <t>기타 전자 응용 장치</t>
  </si>
  <si>
    <t>엑스레이 장치</t>
  </si>
  <si>
    <t>전자 응용 장치 반제품 및 장치</t>
  </si>
  <si>
    <t>전기 계기</t>
  </si>
  <si>
    <t>전기 측정기</t>
  </si>
  <si>
    <t>반도체·IC 측정기</t>
  </si>
  <si>
    <t>기타 전기 계측기</t>
  </si>
  <si>
    <t>산업 계기</t>
  </si>
  <si>
    <t>의료용 계측기</t>
  </si>
  <si>
    <t>전기 계측기(별게 제외)</t>
  </si>
  <si>
    <t>전기 계측기 반제품 및 장치</t>
  </si>
  <si>
    <t>일반 조명용 전구</t>
  </si>
  <si>
    <t>콩 전구, 크리스마스 트리 전구</t>
  </si>
  <si>
    <t>자동차용 전구</t>
  </si>
  <si>
    <t>기타 전구</t>
  </si>
  <si>
    <t>형광 램프(직관형의 20w)</t>
  </si>
  <si>
    <t>형광 램프(직관형의 40w)</t>
  </si>
  <si>
    <t>형광 램프(환형)</t>
  </si>
  <si>
    <t>형광 램프(백라이트)</t>
  </si>
  <si>
    <t>형광 램프(전구형)</t>
  </si>
  <si>
    <t>형광 램프(기타)</t>
  </si>
  <si>
    <t>HID 램프</t>
  </si>
  <si>
    <t>기타 방전 램프</t>
  </si>
  <si>
    <t>전구류 반제품 및 장치</t>
  </si>
  <si>
    <t>전기 조명기구 일반용</t>
  </si>
  <si>
    <t>전기 조명기구 특수용</t>
  </si>
  <si>
    <t>전기 조명기구 40W 미만의 직관을 사용하는 것 (스탠드 포함)</t>
  </si>
  <si>
    <t>전기 조명기구 40W 이상의 직관을 사용하는 것</t>
  </si>
  <si>
    <t>전기 조명기구 환형관을 사용하는 것</t>
  </si>
  <si>
    <t>고압 방전등 기구</t>
  </si>
  <si>
    <t>자동차용 기구(이륜 자동차용 포함)</t>
  </si>
  <si>
    <t>수은등기구</t>
  </si>
  <si>
    <t>기타 전기 조명기구</t>
  </si>
  <si>
    <t>전기 조명기구의 부분품・설치구・부속품</t>
  </si>
  <si>
    <t>전기 조명기구 반제품 및 장치</t>
  </si>
  <si>
    <t>산화은 전지</t>
  </si>
  <si>
    <t>알칼리망간 건전지(LR6)</t>
  </si>
  <si>
    <t>알칼리망간 건전지(LR03)</t>
  </si>
  <si>
    <t>알칼리망간 건전지(기타)</t>
  </si>
  <si>
    <t>리튬 배터리</t>
  </si>
  <si>
    <t>기타 건전지(습식 배터리 포함)</t>
  </si>
  <si>
    <t>납 전지(자동차용)</t>
  </si>
  <si>
    <t>납 전지(기타)</t>
  </si>
  <si>
    <t>알칼리 전지(니켈·수소 전지)</t>
  </si>
  <si>
    <t>알칼리 축전지(기타)</t>
  </si>
  <si>
    <t>리튬 이온 축전지</t>
  </si>
  <si>
    <t>축전지</t>
  </si>
  <si>
    <t>1차 전지</t>
  </si>
  <si>
    <t>배터리 반제품 및 장치</t>
  </si>
  <si>
    <t>도입선</t>
  </si>
  <si>
    <t>태양 전지 모듈</t>
  </si>
  <si>
    <t>다른 분류되지 않은 전기 기계 기구</t>
  </si>
  <si>
    <t>기타 전기 기계 기구 반제품 및 장비</t>
  </si>
  <si>
    <t>캠코더(방송용 제외)</t>
  </si>
  <si>
    <t>디지털 카메라(SLR 레프 타입(렌즈 교환식))</t>
  </si>
  <si>
    <t>디지털 카메라(컴팩트 타입)</t>
  </si>
  <si>
    <t>DVD-비디오</t>
  </si>
  <si>
    <t>기타 녹화 및 재생 장치</t>
  </si>
  <si>
    <t>비디오 장비</t>
  </si>
  <si>
    <t>디지털 카메라</t>
  </si>
  <si>
    <t>비디오 기기・디지털 카메라 반제품 및 장치품</t>
  </si>
  <si>
    <t>디지털 오디오 디스크 플레이어</t>
  </si>
  <si>
    <t>하이파이용 앰프</t>
  </si>
  <si>
    <t>하이파이용・자동차용 스피커 시스템</t>
  </si>
  <si>
    <t>보청기</t>
  </si>
  <si>
    <t>기타 전기 음향 기계기구</t>
  </si>
  <si>
    <t>스피커 시스템, 마이크, 이어폰, 음향용 픽업류 등(완성품)</t>
  </si>
  <si>
    <t>전기 음향 기계 기구의 부분품·설치구·부속품</t>
  </si>
  <si>
    <t>전기 음향 기기 반제품 및 장치</t>
  </si>
  <si>
    <t>텔레비전 수신기</t>
  </si>
  <si>
    <t>라디오 수신기</t>
  </si>
  <si>
    <t>라디오 및 텔레비전 수신기 반제품 및 장비</t>
  </si>
  <si>
    <t>전화기</t>
  </si>
  <si>
    <t>버튼 전화 장치</t>
  </si>
  <si>
    <t>인터폰</t>
  </si>
  <si>
    <t>기타 전화 응용 장치</t>
  </si>
  <si>
    <t>전신·이미지 장치</t>
  </si>
  <si>
    <t>전자교환기(국용)</t>
  </si>
  <si>
    <t>전자 교환기(구내용)</t>
  </si>
  <si>
    <t>그 외의 교환기·부속 장치</t>
  </si>
  <si>
    <t>디지털 전송 장치</t>
  </si>
  <si>
    <t>네트워크 연결 장비</t>
  </si>
  <si>
    <t>그 외의 반송 장치·부속 장치</t>
  </si>
  <si>
    <t>유선 전기 통신 기기 반제품 및 장치</t>
  </si>
  <si>
    <t>휴대 전화, PHS 전화</t>
  </si>
  <si>
    <t>휴대 전화기 반제품 및 장치</t>
  </si>
  <si>
    <t>라디오 방송 장치 · 텔레비전 방송 장치</t>
  </si>
  <si>
    <t>고정국 통신 장치</t>
  </si>
  <si>
    <t>기타 이동국 통신 장치</t>
  </si>
  <si>
    <t>휴대용 통신 장치(가반용 포함)</t>
  </si>
  <si>
    <t>무선 응용 장치</t>
  </si>
  <si>
    <t>기타 무선 통신 장치</t>
  </si>
  <si>
    <t>무선통신기기(휴대전화기 제외) 반제품 및 장치</t>
  </si>
  <si>
    <t>교통 신호 보안 장비</t>
  </si>
  <si>
    <t>화재 알림 설비</t>
  </si>
  <si>
    <t>가스 경보기</t>
  </si>
  <si>
    <t>기타 통신 관련 기계 기구</t>
  </si>
  <si>
    <t>교통 신호 보안 장치의 부분품·설치구·부속품</t>
  </si>
  <si>
    <t>기타 전기 통신 기기 반제품 및 장치</t>
  </si>
  <si>
    <t>퍼스널 컴퓨터의 부분품・설치구・부속품</t>
  </si>
  <si>
    <t>퍼스널 컴퓨터 반제품 및 장치</t>
  </si>
  <si>
    <t>범용 컴퓨터(메인프레임)</t>
  </si>
  <si>
    <t>미드레인지 컴퓨터</t>
  </si>
  <si>
    <t>전자 계산기 본체의 부분품·설치구·부속품</t>
  </si>
  <si>
    <t>전자 계산기 본체(PC를 제외한다.) 반제품 및 장치품</t>
  </si>
  <si>
    <t>자기 디스크 장치</t>
  </si>
  <si>
    <t>광디스크 장치</t>
  </si>
  <si>
    <t>디스크 어레이 장치</t>
  </si>
  <si>
    <t>기타 외부 저장 장치</t>
  </si>
  <si>
    <t>전자 계산기 부속 장치 인쇄 장치</t>
  </si>
  <si>
    <t>전자 계산기 부속 장치 표시 장치</t>
  </si>
  <si>
    <t>전자 계산기 부속 장치 기타 입출력 장치</t>
  </si>
  <si>
    <t>전자계산기 부속장치 금융용 단말장치</t>
  </si>
  <si>
    <t>전자 계산기 부속 장치 기타 단말 장치</t>
  </si>
  <si>
    <t>기타 전자 계산기 부속 장치</t>
  </si>
  <si>
    <t>전자 계산기 부속 장치 외부 기억 장치</t>
  </si>
  <si>
    <t>전자계산기 부속장치 기타 부속장치</t>
  </si>
  <si>
    <t>전자 계산기 부속 장치 반제품 및 장치</t>
  </si>
  <si>
    <t>경자동차·기통 용적 660ml 이하</t>
  </si>
  <si>
    <t>소형 자동차·기통 용적 660ml 초과~2000ml 이하</t>
  </si>
  <si>
    <t>보통 자동차·기통 용적 2000ml 초과</t>
  </si>
  <si>
    <t>승용차 반제품 및 장비품</t>
  </si>
  <si>
    <t>소형 버스</t>
  </si>
  <si>
    <t>대형 버스</t>
  </si>
  <si>
    <t>트럭(경차)</t>
  </si>
  <si>
    <t>트럭(소형 자동차·가솔린차)</t>
  </si>
  <si>
    <t>트럭(소형 자동차·디젤차)</t>
  </si>
  <si>
    <t>트럭(보통자동차·휘발유차)</t>
  </si>
  <si>
    <t>트럭(보통 자동차·디젤차)</t>
  </si>
  <si>
    <t>트럭(견인차)</t>
  </si>
  <si>
    <t>특수 자동차</t>
  </si>
  <si>
    <t>트레일러</t>
  </si>
  <si>
    <t>소형 버스 바디</t>
  </si>
  <si>
    <t>대형 버스 바디</t>
  </si>
  <si>
    <t>소형 트럭 운전대</t>
  </si>
  <si>
    <t>소형 트럭 화물칸</t>
  </si>
  <si>
    <t>보통 트럭 운전대</t>
  </si>
  <si>
    <t>일반 트럭 화물칸</t>
  </si>
  <si>
    <t>화객 겸용 자동차 바디</t>
  </si>
  <si>
    <t>기타 소형 특장 바디</t>
  </si>
  <si>
    <t>보통 특장 바디</t>
  </si>
  <si>
    <t>트럭, 버스, 기타 자동차 반제품 및 장비</t>
  </si>
  <si>
    <t>이륜차(기통 용적 50ml 이하)</t>
  </si>
  <si>
    <t>이륜차(기통 용적 50ml 초과 125ml 이하)</t>
  </si>
  <si>
    <t>이륜차(기통 용적 125ml 초과 250ml 이하)</t>
  </si>
  <si>
    <t>이륜차(기통 용적 250ml 초과)</t>
  </si>
  <si>
    <t>이륜차 반제품 및 장비품</t>
  </si>
  <si>
    <t>자동차용 가솔린 엔진</t>
  </si>
  <si>
    <t>자동차용 디젤 엔진</t>
  </si>
  <si>
    <t>이륜차용 엔진</t>
  </si>
  <si>
    <t>자동차용 내연 기관의 부분품·설치구·부속품</t>
  </si>
  <si>
    <t>자동차용 내연기관 반제품 및 장비품</t>
  </si>
  <si>
    <t>구동·전도·조종장치 부품</t>
  </si>
  <si>
    <t>서스펜션 및 제동 장치 부품</t>
  </si>
  <si>
    <t>섀시 부품, 차체 부품</t>
  </si>
  <si>
    <t>자동차 에어컨</t>
  </si>
  <si>
    <t>자동차 히터</t>
  </si>
  <si>
    <t>좌석(완제품에 한함)</t>
  </si>
  <si>
    <t>기타 자동차 부품(이륜 자동차 부품 포함)</t>
  </si>
  <si>
    <t>KD 세트 (승용차, 버스, 트럭)</t>
  </si>
  <si>
    <t>KD 세트(이륜 자동차)</t>
  </si>
  <si>
    <t>자동차 부품 반제품 및 장치</t>
  </si>
  <si>
    <t>화물선</t>
  </si>
  <si>
    <t>화객선</t>
  </si>
  <si>
    <t>여객선</t>
  </si>
  <si>
    <t>자동차항송선</t>
  </si>
  <si>
    <t>유송선</t>
  </si>
  <si>
    <t>어선</t>
  </si>
  <si>
    <t>개조선</t>
  </si>
  <si>
    <t>수출선</t>
  </si>
  <si>
    <t>강선 반제품 및 장비품</t>
  </si>
  <si>
    <t>목조선(20총톤 이상)</t>
  </si>
  <si>
    <t>목제·금속제(강선을 제외한다.) 배(20총톤 미만)</t>
  </si>
  <si>
    <t>플라스틱 보트</t>
  </si>
  <si>
    <t>재고 순증</t>
  </si>
  <si>
    <t>기타 선박 반제품 및 장치</t>
  </si>
  <si>
    <t>선박 디젤 엔진</t>
  </si>
  <si>
    <t>선박용 보일러</t>
  </si>
  <si>
    <t>선박용 증기 터빈</t>
  </si>
  <si>
    <t>기타 선박용 기관</t>
  </si>
  <si>
    <t>선박용 기관의 부분품・설치구・부속품</t>
  </si>
  <si>
    <t>선박용 내연기관 반제품 및 장비품</t>
  </si>
  <si>
    <t>국내선 수리</t>
  </si>
  <si>
    <t>외국선 수리</t>
  </si>
  <si>
    <t>선박 관련 장비 수리</t>
  </si>
  <si>
    <t>기관차</t>
  </si>
  <si>
    <t>여객차</t>
  </si>
  <si>
    <t>화물차</t>
  </si>
  <si>
    <t>특수차</t>
  </si>
  <si>
    <t>철도업 자가 개조</t>
  </si>
  <si>
    <t>철도 차량 부품</t>
  </si>
  <si>
    <t>철도 차량 장치 및 재고 순증</t>
  </si>
  <si>
    <t>철도 차량 교부 재료 분</t>
  </si>
  <si>
    <t>철도 차량 제조업 수리</t>
  </si>
  <si>
    <t>철도업 자가 수리</t>
  </si>
  <si>
    <t>터보 제트기</t>
  </si>
  <si>
    <t>터보프롭 기계</t>
  </si>
  <si>
    <t>헬리콥터</t>
  </si>
  <si>
    <t>기타 항공기</t>
  </si>
  <si>
    <t>항공기용 엔진, 동부분품·설치구·부속품</t>
  </si>
  <si>
    <t>기체 부품(프로펠러·회전 날개 포함)</t>
  </si>
  <si>
    <t>부속 장치・실내 장비(보명 장치 포함)</t>
  </si>
  <si>
    <t>항공기 보조기(발동기 부속품 포함)</t>
  </si>
  <si>
    <t>항공계기·조종훈련용 설비</t>
  </si>
  <si>
    <t>그 외의 항공기 부분품·보조 장치(별게 제외)</t>
  </si>
  <si>
    <t>항공기 반제품 및 장치</t>
  </si>
  <si>
    <t>항공기 수리·보조기(발동기 부속품 포함)</t>
  </si>
  <si>
    <t>전동 어시스트 자동차</t>
  </si>
  <si>
    <t>기타 자전거</t>
  </si>
  <si>
    <t>휠체어(수동식)</t>
  </si>
  <si>
    <t>자전거용 프레임(완성품에 한정한다)</t>
  </si>
  <si>
    <t>자전거의 부분품・설치구・부속품</t>
  </si>
  <si>
    <t>자전거 반제품 및 장치</t>
  </si>
  <si>
    <t>구내 운반차(견인차 포함)</t>
  </si>
  <si>
    <t>지게차 트럭(축전지식)</t>
  </si>
  <si>
    <t>지게차 트럭 (내연 기관식)</t>
  </si>
  <si>
    <t>굴삭기 트럭 (건설용 제외)</t>
  </si>
  <si>
    <t>기타 산업용 운반 차량</t>
  </si>
  <si>
    <t>지게차 트럭</t>
  </si>
  <si>
    <t>산업용 운반 차량 반제품 및 장치</t>
  </si>
  <si>
    <t>날아다니는 몸, 동 부분품·부속품</t>
  </si>
  <si>
    <t>그 밖에 분류되지 않는 수송용 기계 기구, 동 부분품·설치구·부속품</t>
  </si>
  <si>
    <t>분류되지 않은 운송 기계 반제품 및 장비</t>
  </si>
  <si>
    <t>카루타, 스고로쿠, 트럼프, 화찰, 바둑, 장기, 체스, 마작 파, 게임반 등</t>
  </si>
  <si>
    <t>전자 응용 암 도구</t>
  </si>
  <si>
    <t>금속 암</t>
  </si>
  <si>
    <t>플라스틱 모델 키트</t>
  </si>
  <si>
    <t>공기가 들어간 비닐 암</t>
  </si>
  <si>
    <t>기타 플라스틱 암</t>
  </si>
  <si>
    <t>기타 엔터테인먼트 도구 및 암</t>
  </si>
  <si>
    <t>엔터테인먼트 용구, 암구의 부분품, 부속품</t>
  </si>
  <si>
    <t>일본 인형, 서양 인형, 봉제 인형 인형</t>
  </si>
  <si>
    <t>절구 인형, 히나 인형</t>
  </si>
  <si>
    <t>기타 인형</t>
  </si>
  <si>
    <t>인형의 부분품・부속품</t>
  </si>
  <si>
    <t>아동 차량 (부품, 부속품 포함)</t>
  </si>
  <si>
    <t>암구 반제품 및 장치</t>
  </si>
  <si>
    <t>야구・소프트볼 공구</t>
  </si>
  <si>
    <t>농구, 배구, 럭비, 축구 등 공구</t>
  </si>
  <si>
    <t>테니스, 탁구, 배드민턴 공구</t>
  </si>
  <si>
    <t>골프 하키 공구</t>
  </si>
  <si>
    <t>스키, 수상 스키, 스케이트 장비</t>
  </si>
  <si>
    <t>트럭 필드 공구, 체조 공구</t>
  </si>
  <si>
    <t>낚시 도구, 부속품</t>
  </si>
  <si>
    <t>기타 운동 공구</t>
  </si>
  <si>
    <t>운동용구의 부분품・부속품</t>
  </si>
  <si>
    <t>운동용품 반제품 및 장비품</t>
  </si>
  <si>
    <t>귀금속제장신구(보석, 상아, 거북이 포함)</t>
  </si>
  <si>
    <t>그 외의 귀금속·보석 제품(장신구·장식품 제외)의 부속품, 동 재료 가공품, 동세공품</t>
  </si>
  <si>
    <t>천연・양식 진주 장신구(구입 진주에 의한 것)</t>
  </si>
  <si>
    <t>귀금속・보석제장신구 부속품, 동재료 가공품, 동세공품</t>
  </si>
  <si>
    <t>그 외의 귀금속・보석 제품(장신구・장식품 제외)</t>
  </si>
  <si>
    <t>신변세화품(주석·안티몬 제품 포함)</t>
  </si>
  <si>
    <t>장식품, 입상류(주석, 안티몬 제품 포함)</t>
  </si>
  <si>
    <t>보석 상자, 소품 상자 (주석, 안티몬 제품 포함)</t>
  </si>
  <si>
    <t>장신구・장식품(귀금속・보석제 제외)의 부분품・부속품</t>
  </si>
  <si>
    <t>플라스틱 버튼</t>
  </si>
  <si>
    <t>기타 버튼(버튼 유형 포함)</t>
  </si>
  <si>
    <t>인공 꽃, 장식 깃털</t>
  </si>
  <si>
    <t>봉침, 재봉틀 바늘</t>
  </si>
  <si>
    <t>슬라이드 패스너</t>
  </si>
  <si>
    <t>스냅, 걸이</t>
  </si>
  <si>
    <t>기타 바늘, 관련 제품</t>
  </si>
  <si>
    <t>가발, 갈매기 (인형 머리카락 포함)</t>
  </si>
  <si>
    <t>그 밖에 분류되지 않는 장신구·장식품</t>
  </si>
  <si>
    <t>신변세화품 반제품 및 장치품</t>
  </si>
  <si>
    <t>시계 (무브먼트 포함)</t>
  </si>
  <si>
    <t>시계(무브먼트 포함)</t>
  </si>
  <si>
    <t>기타 시계</t>
  </si>
  <si>
    <t>시계 부분품</t>
  </si>
  <si>
    <t>휴대시계측</t>
  </si>
  <si>
    <t>기타 시계측</t>
  </si>
  <si>
    <t>시계 반제품 및 장치</t>
  </si>
  <si>
    <t>피아노</t>
  </si>
  <si>
    <t>기타(전기 기타 포함)</t>
  </si>
  <si>
    <t>전자악기</t>
  </si>
  <si>
    <t>기타 양악기, 일본 악기</t>
  </si>
  <si>
    <t>악기의 부분품・설치구・부속품</t>
  </si>
  <si>
    <t>악기 반제품 및 장치</t>
  </si>
  <si>
    <t>만년필</t>
  </si>
  <si>
    <t>샤프 연필</t>
  </si>
  <si>
    <t>만년필・샤프 펜슬 부분품, 펜촉, 펜축</t>
  </si>
  <si>
    <t>볼펜</t>
  </si>
  <si>
    <t>마킹 펜</t>
  </si>
  <si>
    <t>볼펜・마킹펜 부분품</t>
  </si>
  <si>
    <t>연필</t>
  </si>
  <si>
    <t>연필심, 연필축(샤프 펜슬의 심 포함)</t>
  </si>
  <si>
    <t>수채화 물감</t>
  </si>
  <si>
    <t>모필 및 기타 회화 용품</t>
  </si>
  <si>
    <t>인장, 인육, 스탬프, 스탬프 테이블</t>
  </si>
  <si>
    <t>도안·제도용구</t>
  </si>
  <si>
    <t>사무용 풀, 산업용 풀</t>
  </si>
  <si>
    <t>기타 사무용품</t>
  </si>
  <si>
    <t>그 밖에 분류되지 않는 사무용품의 부분품·부속품</t>
  </si>
  <si>
    <t>필기구, 문구 반제품 및 장비품</t>
  </si>
  <si>
    <t>다다미・다다미 바닥</t>
  </si>
  <si>
    <t>다다미표</t>
  </si>
  <si>
    <t>오자 · 꽃 오히려</t>
  </si>
  <si>
    <t>기타 짚 가공품</t>
  </si>
  <si>
    <t>다다미・짚 가공품 반제품 및 장치품</t>
  </si>
  <si>
    <t>음향용 정보 기록물</t>
  </si>
  <si>
    <t>영상용 정보 기록물</t>
  </si>
  <si>
    <t>게임용 기록물</t>
  </si>
  <si>
    <t>기타 정보 기록물</t>
  </si>
  <si>
    <t>정보기록물(기타 임가공분)</t>
  </si>
  <si>
    <t>칠기제 가구</t>
  </si>
  <si>
    <t>칠기제 부엌・식탁용품</t>
  </si>
  <si>
    <t>기타 칠기 제품</t>
  </si>
  <si>
    <t>부채, 부채 (뼈 포함)</t>
  </si>
  <si>
    <t>조초(뼈 포함)</t>
  </si>
  <si>
    <t>칫솔</t>
  </si>
  <si>
    <t>기타 브러쉬</t>
  </si>
  <si>
    <t>청소 용품</t>
  </si>
  <si>
    <t>양산(파라솔, 남녀아 겸용 포함)</t>
  </si>
  <si>
    <t>기타 우산, 우산 부분품</t>
  </si>
  <si>
    <t>성냥 (축목, 상자 포함)</t>
  </si>
  <si>
    <t>흡연 공구</t>
  </si>
  <si>
    <t>마법병, 마법병 케이스(병, 항아리 포함)</t>
  </si>
  <si>
    <t>다른 분류되지 않은 생활 잡화 제품</t>
  </si>
  <si>
    <t>연화(암구용 포함)</t>
  </si>
  <si>
    <t>간판, 표지기, 전시장치(전기적, 기계적이 아닌 것)</t>
  </si>
  <si>
    <t>간판, 표지기, 전시장치(전기적, 기계적인 것)</t>
  </si>
  <si>
    <t>팔레트</t>
  </si>
  <si>
    <t>마네킹 인형, 인대</t>
  </si>
  <si>
    <t>기타 모델, 모델</t>
  </si>
  <si>
    <t>산업용 모델(목형 포함)</t>
  </si>
  <si>
    <t>섬유벽재(화장용 분무재 포함)</t>
  </si>
  <si>
    <t>향수</t>
  </si>
  <si>
    <t>인체안전보호구, 구명기구</t>
  </si>
  <si>
    <t>단위 주택</t>
  </si>
  <si>
    <t>룸 유닛</t>
  </si>
  <si>
    <t>분류되지 않은 기타 제품</t>
  </si>
  <si>
    <t>안경</t>
  </si>
  <si>
    <t>안경 테두리</t>
  </si>
  <si>
    <t>안경 렌즈(콘택트 렌즈 포함)</t>
  </si>
  <si>
    <t>안경의 부분품</t>
  </si>
  <si>
    <t>기타 제조 공업 제품 반제품 및 장치</t>
  </si>
  <si>
    <t>전용 주택</t>
  </si>
  <si>
    <t>산업 병용 주택</t>
  </si>
  <si>
    <t>강철 철근 콘크리트 구조</t>
  </si>
  <si>
    <t>철근콘크리트조</t>
  </si>
  <si>
    <t>철골조</t>
  </si>
  <si>
    <t>주택건축(비목조) 기타</t>
  </si>
  <si>
    <t>사무소・기타</t>
  </si>
  <si>
    <t>학교</t>
  </si>
  <si>
    <t>사무소·학교·병원·점포·그 외</t>
  </si>
  <si>
    <t>콘크리트 블록 구조 · 기타</t>
  </si>
  <si>
    <t>토목</t>
  </si>
  <si>
    <t>일반도로</t>
  </si>
  <si>
    <t>일반가로</t>
  </si>
  <si>
    <t>유료 도로</t>
  </si>
  <si>
    <t>구획 정리</t>
  </si>
  <si>
    <t>하천 리노베이션</t>
  </si>
  <si>
    <t>하천종합개발</t>
  </si>
  <si>
    <t>하천·하수도·그 외의 공공 사업 사방</t>
  </si>
  <si>
    <t>하천·하수도·그 외의 공공 사업 해안</t>
  </si>
  <si>
    <t>하천·하수도·그 외의 공공 사업 하수도</t>
  </si>
  <si>
    <t>폐기물 처리 시설</t>
  </si>
  <si>
    <t>공원</t>
  </si>
  <si>
    <t>항만</t>
  </si>
  <si>
    <t>어항</t>
  </si>
  <si>
    <t>공항</t>
  </si>
  <si>
    <t>재해 복구</t>
  </si>
  <si>
    <t>연안 어장 정비 등</t>
  </si>
  <si>
    <t>농업 토목</t>
  </si>
  <si>
    <t>숲길</t>
  </si>
  <si>
    <t>치산</t>
  </si>
  <si>
    <t>JR・사철</t>
  </si>
  <si>
    <t>공영철도</t>
  </si>
  <si>
    <t>철도 궤도 건설 기타</t>
  </si>
  <si>
    <t>상공업용 수도</t>
  </si>
  <si>
    <t>토지 조성</t>
  </si>
  <si>
    <t>민간 구조물 (사철, 전력, 가스 제외)</t>
  </si>
  <si>
    <t>가스</t>
  </si>
  <si>
    <t>기타 토목 건설 기타</t>
  </si>
  <si>
    <t>사업용 원자력 발전</t>
  </si>
  <si>
    <t>사업용 화력 발전</t>
  </si>
  <si>
    <t>수력·기타 사업용 발전</t>
  </si>
  <si>
    <t>도시가스 판매용</t>
  </si>
  <si>
    <t>도시가스 가열용</t>
  </si>
  <si>
    <t>도시가스 자가소비용</t>
  </si>
  <si>
    <t>간이 가스 사업</t>
  </si>
  <si>
    <t>가스도관사업 및 대구가스사업</t>
  </si>
  <si>
    <t>열 공급업 주택용</t>
  </si>
  <si>
    <t>열공급업무용 및 기타</t>
  </si>
  <si>
    <t>급수 수익</t>
  </si>
  <si>
    <t>상수도·간이 수도 기타 영업 수익</t>
  </si>
  <si>
    <t>도매업</t>
  </si>
  <si>
    <t>소매업</t>
  </si>
  <si>
    <t>공적금융(FISIM)</t>
  </si>
  <si>
    <t>공적금융(수수료)</t>
  </si>
  <si>
    <t>민간 금융(수수료)</t>
  </si>
  <si>
    <t>부동산 중개업 등</t>
  </si>
  <si>
    <t>부동산 관리업</t>
  </si>
  <si>
    <t>철도 여객 수송 정기외</t>
  </si>
  <si>
    <t>철도 여객 수송 정기</t>
  </si>
  <si>
    <t>철도 여객 수송 여객 잡입</t>
  </si>
  <si>
    <t>철도 여객 수송 색도</t>
  </si>
  <si>
    <t>철도화물 운송 수하물</t>
  </si>
  <si>
    <t>철도화물 운송 우편물</t>
  </si>
  <si>
    <t>철도화물 운송 컨테이너</t>
  </si>
  <si>
    <t>철도화물 운송 차량 취급</t>
  </si>
  <si>
    <t>철도화물 운송화물 잡입</t>
  </si>
  <si>
    <t>전세 버스</t>
  </si>
  <si>
    <t>버스 특정 여객</t>
  </si>
  <si>
    <t>화물 경차 등 운송</t>
  </si>
  <si>
    <t>자가운송(여객자동차) 버스</t>
  </si>
  <si>
    <t>자가 수송(여객 자동차) 보통·소형 승용차</t>
  </si>
  <si>
    <t>자가운송(여객자동차) 경승용차</t>
  </si>
  <si>
    <t>자가운송(여객자동차) 보통화물차</t>
  </si>
  <si>
    <t>자가운송(여객자동차) 소형화물차</t>
  </si>
  <si>
    <t>자가수송(여객자동차) 보통특종차</t>
  </si>
  <si>
    <t>자가수송(여객자동차) 소형 특종차</t>
  </si>
  <si>
    <t>자가운송(여객자동차) 경화물차</t>
  </si>
  <si>
    <t>자가운송(화물자동차) 보통화물차</t>
  </si>
  <si>
    <t>자가운송(화물자동차) 소형화물차</t>
  </si>
  <si>
    <t>자가수송(화물자동차) 보통특종차</t>
  </si>
  <si>
    <t>자가수송(화물자동차) 소형 특종차</t>
  </si>
  <si>
    <t>자가운송(화물자동차) 경화물차</t>
  </si>
  <si>
    <t>수출화물 운송</t>
  </si>
  <si>
    <t>수입화물 운송</t>
  </si>
  <si>
    <t>삼국간화물운송</t>
  </si>
  <si>
    <t>출국 여객 수송</t>
  </si>
  <si>
    <t>입국 여객 수송</t>
  </si>
  <si>
    <t>삼국간 여객 수송</t>
  </si>
  <si>
    <t>용선료(외국으로부터의 수취)</t>
  </si>
  <si>
    <t>연해·내수면 여객 수송</t>
  </si>
  <si>
    <t>연해·내수면화물 수송 대형 강선</t>
  </si>
  <si>
    <t>연해·내수면화물 수송 소형 강선</t>
  </si>
  <si>
    <t>연해·내수면화물 수송 목선</t>
  </si>
  <si>
    <t>연해·내수면화물 운송 푸셔·바지</t>
  </si>
  <si>
    <t>연해·내수면화물운송자동차항송</t>
  </si>
  <si>
    <t>연해·내수면화물 수송 수하물</t>
  </si>
  <si>
    <t>연해·내수면화물 운송화물</t>
  </si>
  <si>
    <t>연해·내수면 화물 수송 우편물</t>
  </si>
  <si>
    <t>항만 운송 수출화물</t>
  </si>
  <si>
    <t>항만 운송 수입화물</t>
  </si>
  <si>
    <t>항만 운송 이전 화물</t>
  </si>
  <si>
    <t>항만운송이입화물</t>
  </si>
  <si>
    <t>항만 운송 선박 운송</t>
  </si>
  <si>
    <t>항만 운송 뗏목 운송</t>
  </si>
  <si>
    <t>국제항공 여객 수송</t>
  </si>
  <si>
    <t>국제항공운송 일반화물</t>
  </si>
  <si>
    <t>국제 항공 운송 우편물</t>
  </si>
  <si>
    <t>국제 항공 운송 수하물</t>
  </si>
  <si>
    <t>국제항공 수송용 기료(외국으로부터의 수취)</t>
  </si>
  <si>
    <t>국내 항공 여객 운송</t>
  </si>
  <si>
    <t>국내항공화물운송 일반화물</t>
  </si>
  <si>
    <t>국내 항공화물 운송 우편물</t>
  </si>
  <si>
    <t>국내 항공화물 운송 수하물</t>
  </si>
  <si>
    <t>항공기 사용 사업</t>
  </si>
  <si>
    <t>화물 이용 운송 이용 운송</t>
  </si>
  <si>
    <t>화물이용운송 운송취차</t>
  </si>
  <si>
    <t>일반 창고</t>
  </si>
  <si>
    <t>냉장 창고</t>
  </si>
  <si>
    <t>수면 창고</t>
  </si>
  <si>
    <t>농업 창고</t>
  </si>
  <si>
    <t>어업 창고</t>
  </si>
  <si>
    <t>도로 수송 시설 제공 고속 자동차 국도</t>
  </si>
  <si>
    <t>도로 수송 시설 제공 일반 유료 도로</t>
  </si>
  <si>
    <t>도로 수송 시설 제공 도시 내 유료 도로</t>
  </si>
  <si>
    <t>도로 수송 시설 제공 지방 공공 단체 유료 도로</t>
  </si>
  <si>
    <t>도로 수송 시설 제공 일반 자동차 도로</t>
  </si>
  <si>
    <t>도로 수송 시설 제공 주차장</t>
  </si>
  <si>
    <t>도로 운송 시설 제공 자동차 터미널</t>
  </si>
  <si>
    <t>수운 시설 관리 ★★동세</t>
  </si>
  <si>
    <t>수운 시설 관리★★특별 돈세</t>
  </si>
  <si>
    <t>항만 관리</t>
  </si>
  <si>
    <t>어항 관리</t>
  </si>
  <si>
    <t>수로·등대 업무</t>
  </si>
  <si>
    <t>물 선업</t>
  </si>
  <si>
    <t>검수업</t>
  </si>
  <si>
    <t>검량업</t>
  </si>
  <si>
    <t>감정업</t>
  </si>
  <si>
    <t>설비업</t>
  </si>
  <si>
    <t>항공 시설 관리(국공영) ★★국가</t>
  </si>
  <si>
    <t>항공시설관리(국공영)★★지방공공단체</t>
  </si>
  <si>
    <t>항공시설관리(국공영) ★★항공교통관제</t>
  </si>
  <si>
    <t>항공 시설 관리(산업)</t>
  </si>
  <si>
    <t>여행업</t>
  </si>
  <si>
    <t>관광협회</t>
  </si>
  <si>
    <t>운송 대리점</t>
  </si>
  <si>
    <t>해운중립업</t>
  </si>
  <si>
    <t>기타 통신</t>
  </si>
  <si>
    <t>기타 통신 서비스</t>
  </si>
  <si>
    <t>주문 개발 소프트웨어</t>
  </si>
  <si>
    <t>상업용 패키지 소프트웨어</t>
  </si>
  <si>
    <t>게임 소프트웨어</t>
  </si>
  <si>
    <t>기본 소프트웨어</t>
  </si>
  <si>
    <t>임베디드 소프트웨어</t>
  </si>
  <si>
    <t>위탁 계산 서비스</t>
  </si>
  <si>
    <t>시스템 등 관리 운영 수탁</t>
  </si>
  <si>
    <t>기타 정보 처리 서비스</t>
  </si>
  <si>
    <t>데이터베이스 서비스(인터넷에 의한 것)</t>
  </si>
  <si>
    <t>데이터베이스 서비스(기타)</t>
  </si>
  <si>
    <t>각종 조사 사업</t>
  </si>
  <si>
    <t>기타 정보 처리 및 정보 제공 서비스 사업</t>
  </si>
  <si>
    <t>영상·비디오 제작(애니메이션 제외)</t>
  </si>
  <si>
    <t>TV 프로그램 제작(애니메이션 제외)</t>
  </si>
  <si>
    <t>애니메이션 제작</t>
  </si>
  <si>
    <t>영화·비디오·TV 프로그램 배급</t>
  </si>
  <si>
    <t>레코드 제작</t>
  </si>
  <si>
    <t>라디오 프로그램 제작</t>
  </si>
  <si>
    <t>광고 제작</t>
  </si>
  <si>
    <t>뉴스공급업</t>
  </si>
  <si>
    <t>그 외의 영상·음성·문자 정보 제작 사업</t>
  </si>
  <si>
    <t>신문 판매</t>
  </si>
  <si>
    <t>기타 신문업</t>
  </si>
  <si>
    <t>신문 광고</t>
  </si>
  <si>
    <t>출판(서적・잡지) 판매</t>
  </si>
  <si>
    <t>기타 출판업</t>
  </si>
  <si>
    <t>출판 광고료</t>
  </si>
  <si>
    <t>유치원</t>
  </si>
  <si>
    <t>초등학교</t>
  </si>
  <si>
    <t>중학교</t>
  </si>
  <si>
    <t>고등학교</t>
  </si>
  <si>
    <t>중등 교육 학교</t>
  </si>
  <si>
    <t>특별 지원 학교</t>
  </si>
  <si>
    <t>대학</t>
  </si>
  <si>
    <t>단기대학</t>
  </si>
  <si>
    <t>고등전문학교</t>
  </si>
  <si>
    <t>전수학교</t>
  </si>
  <si>
    <t>각종 학교</t>
  </si>
  <si>
    <t>공민관(국공립)</t>
  </si>
  <si>
    <t>도서관(국공립)</t>
  </si>
  <si>
    <t>박물관(국공립)</t>
  </si>
  <si>
    <t>기타 사회교육(국공립)</t>
  </si>
  <si>
    <t>기타 교육훈련기관(산업)</t>
  </si>
  <si>
    <t>학교연구기관(국공립)</t>
  </si>
  <si>
    <t>기타 연구기관(국공립)</t>
  </si>
  <si>
    <t>인문과학연구기관(비영리)★</t>
  </si>
  <si>
    <t>자연과학연구기관(산업)</t>
  </si>
  <si>
    <t>인문과학연구기관(산업)</t>
  </si>
  <si>
    <t>보건위생(산업)</t>
  </si>
  <si>
    <t>사회보험 사업(국공립)★★</t>
  </si>
  <si>
    <t>사회보험 사업(국공립 이외)★★</t>
  </si>
  <si>
    <t>사회복지(산업)</t>
  </si>
  <si>
    <t>대기업 민간 비영리 단체</t>
  </si>
  <si>
    <t>임대 산업용 기계 기구(건설 기계 기구 제외) 임대업</t>
  </si>
  <si>
    <t>임대 산업용 기계 기구(건설 기계 기구를 제외한다.) 임대업</t>
  </si>
  <si>
    <t>임대 건설 기계 기구 임대업</t>
  </si>
  <si>
    <t>임대전자계산기·동 관련기기 임대업</t>
  </si>
  <si>
    <t>렌탈전자 계산기・동 관련기기 임대업</t>
  </si>
  <si>
    <t>임대 사무용 기계 기구(전산기 등을 제외한다.) 임대업</t>
  </si>
  <si>
    <t>렌탈 사무용 기계 기구(전산기 등을 제외한다.) 임대업</t>
  </si>
  <si>
    <t>스포츠·엔터테인먼트 용품 임대업</t>
  </si>
  <si>
    <t>음악·영상기록물 임대업</t>
  </si>
  <si>
    <t>기타 물품 임대업</t>
  </si>
  <si>
    <t>임대차 자동차업</t>
  </si>
  <si>
    <t>렌탈 대여 자동차업</t>
  </si>
  <si>
    <t>TV 광고</t>
  </si>
  <si>
    <t>라디오 광고</t>
  </si>
  <si>
    <t>잡지 광고</t>
  </si>
  <si>
    <t>교통 광고</t>
  </si>
  <si>
    <t>옥외 광고</t>
  </si>
  <si>
    <t>인터넷 광고</t>
  </si>
  <si>
    <t>접힌 다이렉트 메일</t>
  </si>
  <si>
    <t>SP · PR · 행사 기획</t>
  </si>
  <si>
    <t>기타 광고</t>
  </si>
  <si>
    <t>자동차 정비 전업 공장</t>
  </si>
  <si>
    <t>자동차 정비 겸업 공장</t>
  </si>
  <si>
    <t>자동차 정비 딜러 공장</t>
  </si>
  <si>
    <t>자동차 정비 자가 공장</t>
  </si>
  <si>
    <t>자동차 정비 주유소 등</t>
  </si>
  <si>
    <t>기계 수리 제조업</t>
  </si>
  <si>
    <t>기계 수리 기계 기구 도매업</t>
  </si>
  <si>
    <t>기계 수리 가정용 기계 기구 소매업</t>
  </si>
  <si>
    <t>기계 수리 농경 용품 소매업</t>
  </si>
  <si>
    <t>기계 수리 서비스 산업</t>
  </si>
  <si>
    <t>법률 사무소, 특허 사무소</t>
  </si>
  <si>
    <t>공증인 동사무소, 사법서사 사무소</t>
  </si>
  <si>
    <t>공인 회계사 사무소, 세무사 사무소</t>
  </si>
  <si>
    <t>건물 유지 보수</t>
  </si>
  <si>
    <t>기타 건물 서비스</t>
  </si>
  <si>
    <t>경비 사업</t>
  </si>
  <si>
    <t>디자인・기계설계업</t>
  </si>
  <si>
    <t>기타 전문 서비스 산업</t>
  </si>
  <si>
    <t>상품·비파괴 검사업</t>
  </si>
  <si>
    <t>계량증명업</t>
  </si>
  <si>
    <t>민영 직업 소개업</t>
  </si>
  <si>
    <t>흥신소</t>
  </si>
  <si>
    <t>플랜트 엔지니어링 산업</t>
  </si>
  <si>
    <t>속기 · 워드 프로세서 입력 · 복사 사업</t>
  </si>
  <si>
    <t>그 밖에 분류되지 않는 사업소 서비스(노동자 파견업 제외)</t>
  </si>
  <si>
    <t>미네랄 탐사</t>
  </si>
  <si>
    <t>보통 세탁업</t>
  </si>
  <si>
    <t>린넨 공급업</t>
  </si>
  <si>
    <t>세탁물 취차업</t>
  </si>
  <si>
    <t>세장·염물업</t>
  </si>
  <si>
    <t>에스테틱업</t>
  </si>
  <si>
    <t>체육관</t>
  </si>
  <si>
    <t>골프장</t>
  </si>
  <si>
    <t>골프 배팅 테니스 연습장</t>
  </si>
  <si>
    <t>볼링장</t>
  </si>
  <si>
    <t>테니스장</t>
  </si>
  <si>
    <t>피트니스 클럽</t>
  </si>
  <si>
    <t>스포츠 시설 제공업(별 게시를 제외한다.)</t>
  </si>
  <si>
    <t>공원・유원지</t>
  </si>
  <si>
    <t>노래방 상자업</t>
  </si>
  <si>
    <t>저술가·예술가업</t>
  </si>
  <si>
    <t>화장업</t>
  </si>
  <si>
    <t>묘지 관리업</t>
  </si>
  <si>
    <t>장례식 사업</t>
  </si>
  <si>
    <t>결혼식장 사업</t>
  </si>
  <si>
    <t>관혼상제 호조회 사업</t>
  </si>
  <si>
    <t>학습학원(각종 학교를 제외한다.)</t>
  </si>
  <si>
    <t>음악교수업</t>
  </si>
  <si>
    <t>서예 교수업</t>
  </si>
  <si>
    <t>생화・다도 교수업</t>
  </si>
  <si>
    <t>주판 교수업</t>
  </si>
  <si>
    <t>외국어회화교수업</t>
  </si>
  <si>
    <t>스포츠·건강 교수업</t>
  </si>
  <si>
    <t>그 외의 교양·기능 교수업</t>
  </si>
  <si>
    <t>표구업</t>
  </si>
  <si>
    <t>다른 분류되지 않은 수리업</t>
  </si>
  <si>
    <t>의복 재봉 수리업</t>
  </si>
  <si>
    <t>물품 보관업</t>
  </si>
  <si>
    <t>사진 현상·소부업</t>
  </si>
  <si>
    <t>원예 서비스업</t>
  </si>
  <si>
    <t>그 밖에 분류되지 않는 생활관련 서비스업</t>
  </si>
  <si>
    <t>전력 (국내 평균)</t>
  </si>
  <si>
    <t>재생 가능 전력 (+ 축전지)</t>
  </si>
  <si>
    <t>연료 원료탄 </t>
  </si>
  <si>
    <t>연료 코크스 </t>
  </si>
  <si>
    <t>연료 석유 코크스 </t>
  </si>
  <si>
    <t>연료 콜타르 </t>
  </si>
  <si>
    <t>연료 석유 아스팔트 </t>
  </si>
  <si>
    <t>연료 원유 </t>
  </si>
  <si>
    <t>연료 가솔린 </t>
  </si>
  <si>
    <t>연료 나프타 </t>
  </si>
  <si>
    <t>연료 제트 연료유 </t>
  </si>
  <si>
    <t>연료 등유 </t>
  </si>
  <si>
    <t>연료 경유 </t>
  </si>
  <si>
    <t>연료 A 중유 </t>
  </si>
  <si>
    <t>연료 B · C 중유 </t>
  </si>
  <si>
    <t>연료 액화석유가스(LPG)</t>
  </si>
  <si>
    <t>연료 천연가스(액화천연가스(LNG) 제외)</t>
  </si>
  <si>
    <t>연료 코크스로 가스 </t>
  </si>
  <si>
    <t>연료 도시 가스 </t>
  </si>
  <si>
    <t>소각 폐플라스틱(일반)</t>
  </si>
  <si>
    <t>소각 폐플라스틱(산업)</t>
  </si>
  <si>
    <t>소각 합성 섬유 쓰레기</t>
  </si>
  <si>
    <t>소각 폐유</t>
  </si>
  <si>
    <t>소각 폐타이어</t>
  </si>
  <si>
    <t>소각생 쓰레기</t>
  </si>
  <si>
    <t>폐기물 매립</t>
  </si>
  <si>
    <t>무기 폐액 처리</t>
  </si>
  <si>
    <t>유기 폐액 처리</t>
  </si>
  <si>
    <t>증류수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</si>
  <si>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</si>
  <si>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</si>
  <si>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</si>
  <si>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</si>
  <si>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</si>
  <si>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</si>
  <si>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</si>
  <si>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</si>
  <si>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</si>
  <si>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</si>
  <si>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</si>
  <si>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</si>
  <si>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</si>
  <si>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</si>
  <si>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</si>
  <si>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</si>
  <si>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</si>
  <si>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</si>
  <si>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</si>
  <si>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</si>
  <si>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</si>
  <si>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</si>
  <si>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</si>
  <si>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</si>
  <si>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</si>
  <si>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</si>
  <si>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</si>
  <si>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</si>
  <si>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</si>
  <si>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</si>
  <si>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</si>
  <si>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</si>
  <si>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</si>
  <si>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</si>
  <si>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</si>
  <si>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</si>
  <si>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</si>
  <si>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</si>
  <si>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</si>
  <si>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</si>
  <si>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</si>
  <si>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</si>
  <si>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</si>
  <si>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</si>
  <si>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</si>
  <si>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</si>
  <si>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</si>
  <si>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</si>
  <si>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</si>
  <si>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</si>
  <si>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</si>
  <si>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</si>
  <si>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</si>
  <si>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</si>
  <si>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</si>
  <si>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</si>
  <si>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</si>
  <si>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</si>
  <si>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</si>
  <si>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</si>
  <si>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</si>
  <si>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</si>
  <si>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</si>
  <si>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</si>
  <si>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</si>
  <si>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</si>
  <si>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</si>
  <si>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</si>
  <si>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</si>
  <si>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</si>
  <si>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</si>
  <si>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</si>
  <si>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</si>
  <si>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</si>
  <si>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</si>
  <si>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</si>
  <si>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</si>
  <si>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</si>
  <si>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</si>
  <si>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</si>
  <si>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</si>
  <si>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</si>
  <si>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</si>
  <si>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</si>
  <si>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</si>
  <si>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</si>
  <si>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</si>
  <si>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</si>
  <si>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</si>
  <si>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</si>
  <si>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</si>
  <si>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</si>
  <si>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</si>
  <si>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</si>
  <si>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</si>
  <si>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</si>
  <si>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</si>
  <si>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</si>
  <si>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</si>
  <si>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</si>
  <si>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</si>
  <si>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</si>
  <si>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</si>
  <si>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</si>
  <si>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</si>
  <si>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</si>
  <si>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</si>
  <si>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</si>
  <si>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</si>
  <si>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</si>
  <si>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</si>
  <si>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grid</t>
    <phoneticPr fontId="2"/>
  </si>
  <si>
    <t>renweable</t>
    <phoneticPr fontId="2"/>
  </si>
  <si>
    <t>C0000renewable energy</t>
  </si>
  <si>
    <t>electricity</t>
  </si>
  <si>
    <t>夾具</t>
  </si>
  <si>
    <t>eNeN;Eb9@bOv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</si>
</sst>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>
      <alignment vertical="center"/>
    </xf>
    <xf numFmtId="0" fontId="1" fillId="0" borderId="0"/>
    <xf numFmtId="0" fontId="15" fillId="0" borderId="0"/>
    <xf numFmtId="0" fontId="15" fillId="0" borderId="0"/>
  </cellStyleXfs>
  <cellXfs count="17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6" fillId="0" borderId="0" xfId="0" applyFont="1">
      <alignment vertical="center"/>
    </xf>
    <xf numFmtId="0" fontId="0" fillId="5" borderId="0" xfId="0" applyFill="1">
      <alignment vertical="center"/>
    </xf>
    <xf numFmtId="0" fontId="8" fillId="0" borderId="0" xfId="0" applyFont="1" applyAlignment="1">
      <alignment horizontal="right" vertical="center" indent="2" readingOrder="1"/>
    </xf>
    <xf numFmtId="0" fontId="9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3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4" fillId="0" borderId="0" xfId="5" applyFont="1" applyAlignment="1">
      <alignment vertical="center"/>
    </xf>
    <xf numFmtId="0" fontId="14" fillId="5" borderId="0" xfId="5" applyFont="1" applyFill="1" applyAlignment="1">
      <alignment vertical="center"/>
    </xf>
    <xf numFmtId="0" fontId="14" fillId="9" borderId="0" xfId="5" applyFont="1" applyFill="1" applyAlignment="1">
      <alignment vertical="center"/>
    </xf>
    <xf numFmtId="0" fontId="15" fillId="0" borderId="0" xfId="5" applyAlignment="1">
      <alignment vertical="center"/>
    </xf>
    <xf numFmtId="0" fontId="16" fillId="0" borderId="0" xfId="5" applyFont="1" applyAlignment="1">
      <alignment vertical="center"/>
    </xf>
    <xf numFmtId="0" fontId="17" fillId="11" borderId="39" xfId="5" applyFont="1" applyFill="1" applyBorder="1" applyAlignment="1">
      <alignment horizontal="left" vertical="center" wrapText="1" readingOrder="1"/>
    </xf>
    <xf numFmtId="0" fontId="18" fillId="11" borderId="39" xfId="5" applyFont="1" applyFill="1" applyBorder="1" applyAlignment="1">
      <alignment vertical="top" wrapText="1"/>
    </xf>
    <xf numFmtId="0" fontId="19" fillId="0" borderId="39" xfId="5" applyFont="1" applyBorder="1" applyAlignment="1">
      <alignment horizontal="left" vertical="center" wrapText="1" readingOrder="1"/>
    </xf>
    <xf numFmtId="14" fontId="14" fillId="0" borderId="0" xfId="5" applyNumberFormat="1" applyFont="1" applyAlignment="1">
      <alignment vertical="center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0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vertical="top" wrapText="1"/>
    </xf>
    <xf numFmtId="0" fontId="22" fillId="13" borderId="41" xfId="5" applyFont="1" applyFill="1" applyBorder="1" applyAlignment="1">
      <alignment horizontal="left" vertical="center" wrapText="1" readingOrder="1"/>
    </xf>
    <xf numFmtId="0" fontId="24" fillId="13" borderId="41" xfId="5" applyFont="1" applyFill="1" applyBorder="1" applyAlignment="1">
      <alignment vertical="top" wrapText="1"/>
    </xf>
    <xf numFmtId="0" fontId="24" fillId="0" borderId="41" xfId="5" applyFont="1" applyBorder="1" applyAlignment="1">
      <alignment vertical="top" wrapText="1"/>
    </xf>
    <xf numFmtId="0" fontId="25" fillId="13" borderId="41" xfId="5" applyFont="1" applyFill="1" applyBorder="1" applyAlignment="1">
      <alignment horizontal="left" vertical="center" wrapText="1" readingOrder="1"/>
    </xf>
    <xf numFmtId="0" fontId="26" fillId="0" borderId="0" xfId="5" applyFont="1" applyAlignment="1">
      <alignment vertical="center"/>
    </xf>
    <xf numFmtId="0" fontId="20" fillId="13" borderId="41" xfId="5" applyFont="1" applyFill="1" applyBorder="1" applyAlignment="1">
      <alignment horizontal="left" vertical="center" wrapText="1" readingOrder="1"/>
    </xf>
    <xf numFmtId="0" fontId="22" fillId="0" borderId="41" xfId="5" applyFont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5" fillId="12" borderId="41" xfId="5" applyFont="1" applyFill="1" applyBorder="1" applyAlignment="1">
      <alignment horizontal="left" vertical="center" wrapText="1" readingOrder="1"/>
    </xf>
    <xf numFmtId="0" fontId="29" fillId="12" borderId="41" xfId="5" applyFont="1" applyFill="1" applyBorder="1" applyAlignment="1">
      <alignment horizontal="left" vertical="center" wrapText="1" readingOrder="1"/>
    </xf>
    <xf numFmtId="0" fontId="25" fillId="0" borderId="41" xfId="5" applyFont="1" applyBorder="1" applyAlignment="1">
      <alignment horizontal="left" vertical="center" wrapText="1" readingOrder="1"/>
    </xf>
    <xf numFmtId="0" fontId="30" fillId="0" borderId="0" xfId="5" applyFont="1" applyAlignment="1">
      <alignment vertical="center"/>
    </xf>
    <xf numFmtId="0" fontId="32" fillId="14" borderId="0" xfId="5" applyFont="1" applyFill="1" applyAlignment="1">
      <alignment vertical="center"/>
    </xf>
    <xf numFmtId="0" fontId="14" fillId="0" borderId="0" xfId="6" applyFont="1" applyAlignment="1">
      <alignment vertical="center"/>
    </xf>
    <xf numFmtId="0" fontId="34" fillId="0" borderId="42" xfId="0" applyFont="1" applyBorder="1" applyAlignment="1">
      <alignment horizontal="right" vertical="center" wrapText="1"/>
    </xf>
    <xf numFmtId="0" fontId="35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3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7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3" borderId="3" xfId="0" applyNumberFormat="1" applyFill="1" applyBorder="1" applyProtection="1">
      <alignment vertical="center"/>
      <protection locked="0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6" fontId="0" fillId="3" borderId="18" xfId="0" applyNumberFormat="1" applyFill="1" applyBorder="1" applyProtection="1">
      <alignment vertical="center"/>
      <protection locked="0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7" fillId="0" borderId="43" xfId="0" applyFont="1" applyBorder="1">
      <alignment vertical="center"/>
    </xf>
    <xf numFmtId="0" fontId="37" fillId="15" borderId="44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8" fillId="15" borderId="45" xfId="0" applyFont="1" applyFill="1" applyBorder="1">
      <alignment vertical="center"/>
    </xf>
    <xf numFmtId="0" fontId="38" fillId="0" borderId="43" xfId="0" applyFont="1" applyBorder="1">
      <alignment vertical="center"/>
    </xf>
    <xf numFmtId="0" fontId="39" fillId="16" borderId="42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33" fillId="17" borderId="0" xfId="0" applyFont="1" applyFill="1">
      <alignment vertical="center"/>
    </xf>
    <xf numFmtId="0" fontId="33" fillId="18" borderId="0" xfId="0" applyFont="1" applyFill="1">
      <alignment vertical="center"/>
    </xf>
    <xf numFmtId="176" fontId="33" fillId="17" borderId="0" xfId="0" applyNumberFormat="1" applyFont="1" applyFill="1">
      <alignment vertical="center"/>
    </xf>
    <xf numFmtId="0" fontId="33" fillId="0" borderId="0" xfId="0" applyFont="1">
      <alignment vertical="center"/>
    </xf>
    <xf numFmtId="0" fontId="34" fillId="6" borderId="42" xfId="0" applyFont="1" applyFill="1" applyBorder="1" applyAlignment="1">
      <alignment vertical="center" wrapText="1"/>
    </xf>
    <xf numFmtId="0" fontId="36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1" fillId="24" borderId="0" xfId="5" applyFont="1" applyFill="1" applyAlignment="1">
      <alignment vertical="center"/>
    </xf>
    <xf numFmtId="0" fontId="32" fillId="25" borderId="0" xfId="5" applyFont="1" applyFill="1" applyAlignment="1">
      <alignment vertical="center"/>
    </xf>
    <xf numFmtId="0" fontId="30" fillId="24" borderId="0" xfId="5" applyFont="1" applyFill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41" fillId="0" borderId="0" xfId="0" applyFont="1" applyAlignment="1">
      <alignment horizontal="center" vertical="center" readingOrder="1"/>
    </xf>
    <xf numFmtId="0" fontId="39" fillId="16" borderId="46" xfId="0" applyFont="1" applyFill="1" applyBorder="1" applyAlignment="1">
      <alignment vertical="center" wrapText="1"/>
    </xf>
    <xf numFmtId="0" fontId="39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center" vertical="center" readingOrder="1"/>
    </xf>
    <xf numFmtId="0" fontId="45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26" borderId="0" xfId="0" applyFont="1" applyFill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26" borderId="0" xfId="0" applyFont="1" applyFill="1" applyAlignment="1">
      <alignment horizontal="right"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54" fillId="0" borderId="0" xfId="0" applyFont="1">
      <alignment vertical="center"/>
    </xf>
    <xf numFmtId="0" fontId="22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7" fillId="16" borderId="42" xfId="0" applyFont="1" applyFill="1" applyBorder="1" applyAlignment="1">
      <alignment vertical="center" wrapText="1"/>
    </xf>
    <xf numFmtId="0" fontId="59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right" vertical="center"/>
    </xf>
    <xf numFmtId="0" fontId="60" fillId="16" borderId="42" xfId="0" applyFont="1" applyFill="1" applyBorder="1" applyAlignment="1">
      <alignment vertical="center" wrapText="1"/>
    </xf>
    <xf numFmtId="0" fontId="15" fillId="5" borderId="0" xfId="0" applyFont="1" applyFill="1" applyProtection="1">
      <alignment vertical="center"/>
      <protection locked="0"/>
    </xf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  <xf numFmtId="0" fontId="0" fillId="9" borderId="10" xfId="0" applyFill="1" applyBorder="1">
      <alignment vertical="center"/>
    </xf>
    <xf numFmtId="0" fontId="0" fillId="0" borderId="11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경유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SCOPE1,2,3 산정 CO2 배출량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1구매</c:v>
                </c:pt>
                <c:pt idx="1">
                  <c:v>2자본</c:v>
                </c:pt>
                <c:pt idx="2">
                  <c:v>3 에너지 파급</c:v>
                </c:pt>
                <c:pt idx="3">
                  <c:v>4 상류 배송</c:v>
                </c:pt>
                <c:pt idx="4">
                  <c:v>5 사업 폐기물</c:v>
                </c:pt>
                <c:pt idx="5">
                  <c:v>6 출장</c:v>
                </c:pt>
                <c:pt idx="6">
                  <c:v>7 통근</c:v>
                </c:pt>
                <c:pt idx="7">
                  <c:v>8 상류 임대</c:v>
                </c:pt>
                <c:pt idx="8">
                  <c:v>9 하류 배송</c:v>
                </c:pt>
                <c:pt idx="9">
                  <c:v>9 판매 후 가공</c:v>
                </c:pt>
                <c:pt idx="10">
                  <c:v>11 사용</c:v>
                </c:pt>
                <c:pt idx="11">
                  <c:v>12 사용 후 폐기</c:v>
                </c:pt>
                <c:pt idx="12">
                  <c:v>13 하류 임대</c:v>
                </c:pt>
                <c:pt idx="13">
                  <c:v>14 프랜차이즈</c:v>
                </c:pt>
                <c:pt idx="14">
                  <c:v>15 투자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재활용으로 CO2 감소 기여 및 수명주기 부하 (tonCO2)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재생 제품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기여</c:v>
                </c:pt>
                <c:pt idx="1">
                  <c:v>배출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재생 소재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기여</c:v>
                </c:pt>
                <c:pt idx="1">
                  <c:v>배출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기여</c:v>
                </c:pt>
                <c:pt idx="1">
                  <c:v>배출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기여</c:v>
                </c:pt>
                <c:pt idx="1">
                  <c:v>배출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기여</c:v>
                </c:pt>
                <c:pt idx="1">
                  <c:v>배출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전력 파급 CO2와 완전 비 재생 가능 CO2 케이스의 비교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당사 구성 출력</c:v>
                </c:pt>
                <c:pt idx="1">
                  <c:v>세계 평균 전력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경유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2446675909363"/>
          <c:y val="0.11087486378741231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연료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val>
            <c:numRef>
              <c:f>jsonwk!$I$151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F-4E41-8168-13420D0BE097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힘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olid"/>
            </a:ln>
          </c:spPr>
          <c:invertIfNegative val="0"/>
          <c:val>
            <c:numRef>
              <c:f>jsonwk!$I$152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F-4E41-8168-13420D0BE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645746</xdr:colOff>
      <xdr:row>9</xdr:row>
      <xdr:rowOff>86699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651198</xdr:colOff>
      <xdr:row>3</xdr:row>
      <xdr:rowOff>116632</xdr:rowOff>
    </xdr:from>
    <xdr:to>
      <xdr:col>9</xdr:col>
      <xdr:colOff>1860290</xdr:colOff>
      <xdr:row>8</xdr:row>
      <xdr:rowOff>138897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FFFA941-BBD7-425A-826E-AA95A7A77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topLeftCell="A2" zoomScale="98" zoomScaleNormal="98" workbookViewId="0">
      <selection activeCell="D2" sqref="D2"/>
    </sheetView>
  </sheetViews>
  <sheetFormatPr defaultRowHeight="18"/>
  <cols>
    <col min="3" max="3" width="50.58203125" style="84" customWidth="1"/>
    <col min="4" max="4" width="14.5" style="84" customWidth="1"/>
    <col min="7" max="7" width="14.08203125" style="84" customWidth="1"/>
    <col min="8" max="8" width="19.08203125" style="85" customWidth="1"/>
    <col min="9" max="10" width="25" style="85" customWidth="1"/>
  </cols>
  <sheetData>
    <row r="1" spans="1:11" ht="26.5" customHeight="1">
      <c r="C1" s="10" t="str">
        <f>lang!A2</f>
        <v>CO2 계산 시트Simple CO2 AccounT(SCAT1.2.3)plus</v>
      </c>
      <c r="D1" s="5"/>
      <c r="G1" s="84" t="str">
        <f>lang!A1</f>
        <v>KR</v>
      </c>
      <c r="H1" s="86" t="s">
        <v>1</v>
      </c>
      <c r="I1" t="s">
        <v>2177</v>
      </c>
    </row>
    <row r="2" spans="1:11" ht="19.75" customHeight="1">
      <c r="C2" s="6" t="str">
        <f>lang!A3</f>
        <v>비밀번호 주2)</v>
      </c>
      <c r="D2" s="171" t="s">
        <v>13644</v>
      </c>
      <c r="H2"/>
      <c r="I2"/>
      <c r="J2"/>
    </row>
    <row r="3" spans="1:11" ht="26.5">
      <c r="H3"/>
      <c r="I3" s="9" t="s">
        <v>3</v>
      </c>
      <c r="J3" s="87">
        <f>jsonwk!B126</f>
        <v>57.327019999999997</v>
      </c>
      <c r="K3" t="s">
        <v>10</v>
      </c>
    </row>
    <row r="4" spans="1:11">
      <c r="H4" s="41"/>
      <c r="I4"/>
      <c r="J4"/>
    </row>
    <row r="5" spans="1:11">
      <c r="A5" t="s">
        <v>3</v>
      </c>
      <c r="H5"/>
      <c r="I5"/>
      <c r="J5"/>
    </row>
    <row r="6" spans="1:11" ht="19.75" customHeight="1">
      <c r="B6" t="str">
        <f>lang!A4</f>
        <v>연료</v>
      </c>
      <c r="C6" t="str">
        <f>lang!A5</f>
        <v>종류주3)</v>
      </c>
      <c r="D6" t="str">
        <f>lang!A6</f>
        <v>양주 4)</v>
      </c>
      <c r="E6" t="str">
        <f>lang!A7</f>
        <v>단위</v>
      </c>
      <c r="F6" s="40" t="s">
        <v>8</v>
      </c>
      <c r="H6"/>
      <c r="I6"/>
      <c r="J6"/>
    </row>
    <row r="7" spans="1:11" ht="26.5" customHeight="1">
      <c r="B7">
        <v>1</v>
      </c>
      <c r="C7" s="8" t="s">
        <v>3660</v>
      </c>
      <c r="D7" s="7">
        <v>20.38</v>
      </c>
      <c r="E7" t="str">
        <f>listS!AN1</f>
        <v>kL</v>
      </c>
      <c r="F7" s="40">
        <f ca="1">calc!J3</f>
        <v>0</v>
      </c>
      <c r="H7"/>
    </row>
    <row r="8" spans="1:11">
      <c r="B8">
        <v>2</v>
      </c>
      <c r="C8" s="8" t="s">
        <v>3656</v>
      </c>
      <c r="D8" s="7">
        <v>2</v>
      </c>
      <c r="E8" t="str">
        <f>listS!AN2</f>
        <v>kL</v>
      </c>
      <c r="F8" s="40">
        <f ca="1">calc!J4</f>
        <v>0</v>
      </c>
      <c r="H8" s="42"/>
      <c r="I8"/>
      <c r="J8"/>
    </row>
    <row r="9" spans="1:11">
      <c r="B9">
        <v>3</v>
      </c>
      <c r="C9" s="8" t="s">
        <v>3669</v>
      </c>
      <c r="D9" s="7">
        <v>2.1000000000000001E-2</v>
      </c>
      <c r="E9" t="str">
        <f>listS!AN3</f>
        <v>kNm3</v>
      </c>
      <c r="F9" s="40">
        <f ca="1">calc!J5</f>
        <v>0</v>
      </c>
      <c r="H9"/>
      <c r="I9"/>
      <c r="J9"/>
    </row>
    <row r="10" spans="1:11">
      <c r="B10">
        <v>4</v>
      </c>
      <c r="C10" s="8" t="s">
        <v>3665</v>
      </c>
      <c r="D10" s="7">
        <v>0.01</v>
      </c>
      <c r="E10" t="str">
        <f>listS!AN4</f>
        <v>kNm3</v>
      </c>
      <c r="F10" s="40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40">
        <f ca="1">calc!J7</f>
        <v>0</v>
      </c>
      <c r="H11"/>
    </row>
    <row r="12" spans="1:11">
      <c r="B12">
        <v>6</v>
      </c>
      <c r="C12" s="8"/>
      <c r="D12" s="7"/>
      <c r="E12" t="str">
        <f>listS!AN6</f>
        <v/>
      </c>
      <c r="F12" s="40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40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40">
        <f ca="1">calc!J10</f>
        <v>0</v>
      </c>
      <c r="H14"/>
      <c r="I14"/>
      <c r="J14"/>
    </row>
    <row r="15" spans="1:11">
      <c r="F15" s="40"/>
      <c r="H15"/>
      <c r="I15"/>
      <c r="J15"/>
    </row>
    <row r="16" spans="1:11">
      <c r="F16" s="40"/>
      <c r="H16"/>
    </row>
    <row r="17" spans="1:11">
      <c r="A17" t="s">
        <v>14</v>
      </c>
      <c r="F17" s="40"/>
      <c r="H17"/>
      <c r="I17"/>
      <c r="J17"/>
    </row>
    <row r="18" spans="1:11">
      <c r="B18" t="str">
        <f>lang!A8</f>
        <v>힘</v>
      </c>
      <c r="D18" t="str">
        <f>lang!A9</f>
        <v>양</v>
      </c>
      <c r="E18" t="str">
        <f>lang!A10</f>
        <v>단위</v>
      </c>
      <c r="F18" s="40" t="s">
        <v>17</v>
      </c>
      <c r="H18"/>
      <c r="I18"/>
      <c r="J18"/>
    </row>
    <row r="19" spans="1:11">
      <c r="B19" t="s">
        <v>13639</v>
      </c>
      <c r="C19" s="8" t="s">
        <v>13608</v>
      </c>
      <c r="D19" s="7">
        <v>260000</v>
      </c>
      <c r="E19" t="s">
        <v>19</v>
      </c>
      <c r="F19" s="40">
        <f ca="1">calc!J18</f>
        <v>0</v>
      </c>
      <c r="H19"/>
      <c r="I19"/>
      <c r="J19"/>
    </row>
    <row r="20" spans="1:11">
      <c r="B20" t="s">
        <v>13640</v>
      </c>
      <c r="C20" t="s">
        <v>13641</v>
      </c>
      <c r="D20" s="7">
        <v>50000</v>
      </c>
      <c r="E20" t="s">
        <v>19</v>
      </c>
      <c r="F20" s="40">
        <f ca="1">calc!J19</f>
        <v>0</v>
      </c>
      <c r="H20"/>
      <c r="I20"/>
      <c r="J20"/>
    </row>
    <row r="21" spans="1:11">
      <c r="C21"/>
      <c r="D21"/>
      <c r="F21" s="40">
        <f ca="1">calc!J20</f>
        <v>0</v>
      </c>
      <c r="H21"/>
      <c r="I21"/>
      <c r="J21"/>
    </row>
    <row r="22" spans="1:11">
      <c r="C22"/>
      <c r="D22"/>
      <c r="F22" s="40">
        <f ca="1">calc!J21</f>
        <v>0</v>
      </c>
      <c r="H22"/>
      <c r="I22"/>
      <c r="J22"/>
    </row>
    <row r="23" spans="1:11" ht="26.5" customHeight="1">
      <c r="C23"/>
      <c r="D23"/>
      <c r="F23" s="40">
        <f ca="1">calc!J22</f>
        <v>0</v>
      </c>
      <c r="H23"/>
      <c r="I23" s="9" t="s">
        <v>21</v>
      </c>
      <c r="J23" s="87">
        <f>jsonwk!B126+jsonwk!B127</f>
        <v>205.15265510363761</v>
      </c>
      <c r="K23" t="s">
        <v>10</v>
      </c>
    </row>
    <row r="24" spans="1:11">
      <c r="F24" s="40"/>
      <c r="H24"/>
      <c r="I24"/>
      <c r="J24"/>
    </row>
    <row r="25" spans="1:11">
      <c r="A25" t="s">
        <v>22</v>
      </c>
      <c r="F25" s="40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매출</v>
      </c>
      <c r="D30" s="7">
        <v>200</v>
      </c>
      <c r="E30" t="str">
        <f>lang!A13</f>
        <v>백만엔</v>
      </c>
      <c r="H30"/>
      <c r="I30"/>
      <c r="J30"/>
    </row>
    <row r="31" spans="1:11">
      <c r="H31"/>
      <c r="I31"/>
      <c r="J31"/>
    </row>
    <row r="32" spans="1:11">
      <c r="C32" s="6" t="str">
        <f>lang!A16</f>
        <v>백만엔당 직간접 CO2 배출</v>
      </c>
      <c r="D32" s="88">
        <f>jsonwk!D126</f>
        <v>0.28663509999999998</v>
      </c>
      <c r="E32" t="str">
        <f>lang!A15</f>
        <v>ton/백만엔</v>
      </c>
      <c r="H32"/>
      <c r="I32"/>
      <c r="J32"/>
    </row>
    <row r="33" spans="1:11">
      <c r="C33" s="6" t="str">
        <f>lang!A16</f>
        <v>백만엔당 직간접 CO2 배출</v>
      </c>
      <c r="D33" s="88">
        <f>jsonwk!E127</f>
        <v>1.025763275518188</v>
      </c>
      <c r="E33" t="str">
        <f>lang!A17</f>
        <v>ton/백만엔</v>
      </c>
      <c r="H33"/>
      <c r="I33"/>
      <c r="J33"/>
    </row>
    <row r="34" spans="1:11" ht="26.5" customHeight="1">
      <c r="D34" s="5"/>
    </row>
    <row r="36" spans="1:11" ht="32.5" customHeight="1">
      <c r="A36" t="s">
        <v>28</v>
      </c>
      <c r="I36" s="9" t="s">
        <v>29</v>
      </c>
      <c r="J36" s="89">
        <f>jsonwk!E128</f>
        <v>216.61764939420019</v>
      </c>
      <c r="K36" t="s">
        <v>30</v>
      </c>
    </row>
    <row r="39" spans="1:11">
      <c r="C39" t="str">
        <f>lang!A18</f>
        <v>자재명</v>
      </c>
      <c r="D39" t="str">
        <f>lang!A19</f>
        <v>거래액(백만엔)</v>
      </c>
      <c r="E39" t="str">
        <f>lang!A20</f>
        <v>범주</v>
      </c>
      <c r="F39" t="str">
        <f>lang!A21</f>
        <v>코드</v>
      </c>
      <c r="G39" t="str">
        <f>lang!A22</f>
        <v>큰 분류</v>
      </c>
      <c r="H39" s="85" t="str">
        <f>lang!A23</f>
        <v>중간 분류</v>
      </c>
      <c r="I39" s="85" t="str">
        <f>lang!A24</f>
        <v>소분류</v>
      </c>
      <c r="J39" s="85" t="str">
        <f>lang!A25</f>
        <v>세부</v>
      </c>
    </row>
    <row r="40" spans="1:11">
      <c r="A40">
        <v>1</v>
      </c>
      <c r="C40" s="2" t="s">
        <v>10407</v>
      </c>
      <c r="D40" s="3">
        <v>8.7999999999999995E-2</v>
      </c>
      <c r="E40" s="3" t="s">
        <v>3710</v>
      </c>
      <c r="F40" t="str">
        <f ca="1">listS!Z2</f>
        <v>202902</v>
      </c>
      <c r="G40" s="4" t="s">
        <v>3564</v>
      </c>
      <c r="H40" s="90" t="s">
        <v>3797</v>
      </c>
      <c r="I40" s="90" t="s">
        <v>3966</v>
      </c>
      <c r="J40" s="90" t="s">
        <v>10417</v>
      </c>
    </row>
    <row r="41" spans="1:11">
      <c r="A41">
        <f t="shared" ref="A41:A72" si="0">A40+1</f>
        <v>2</v>
      </c>
      <c r="C41" s="2" t="s">
        <v>10408</v>
      </c>
      <c r="D41" s="3">
        <v>2E-3</v>
      </c>
      <c r="E41" s="3" t="s">
        <v>3710</v>
      </c>
      <c r="F41" t="str">
        <f ca="1">listS!Z3</f>
        <v>253101</v>
      </c>
      <c r="G41" s="4" t="s">
        <v>3751</v>
      </c>
      <c r="H41" s="90" t="s">
        <v>3811</v>
      </c>
      <c r="I41" s="90" t="s">
        <v>3811</v>
      </c>
      <c r="J41" s="90" t="s">
        <v>10418</v>
      </c>
    </row>
    <row r="42" spans="1:11">
      <c r="A42">
        <f t="shared" si="0"/>
        <v>3</v>
      </c>
      <c r="C42" s="2" t="s">
        <v>10409</v>
      </c>
      <c r="D42" s="3">
        <v>1E-3</v>
      </c>
      <c r="E42" s="3" t="s">
        <v>3710</v>
      </c>
      <c r="F42" t="str">
        <f ca="1">listS!Z4</f>
        <v>262301</v>
      </c>
      <c r="G42" s="4" t="s">
        <v>3571</v>
      </c>
      <c r="H42" s="90" t="s">
        <v>3814</v>
      </c>
      <c r="I42" s="90" t="s">
        <v>4009</v>
      </c>
      <c r="J42" s="90" t="s">
        <v>10419</v>
      </c>
    </row>
    <row r="43" spans="1:11">
      <c r="A43">
        <f t="shared" si="0"/>
        <v>4</v>
      </c>
      <c r="C43" s="2" t="s">
        <v>3756</v>
      </c>
      <c r="D43" s="3">
        <v>3.0000000000000001E-3</v>
      </c>
      <c r="E43" s="3" t="s">
        <v>3710</v>
      </c>
      <c r="F43" t="str">
        <f ca="1">listS!Z5</f>
        <v>329902</v>
      </c>
      <c r="G43" s="4" t="s">
        <v>3756</v>
      </c>
      <c r="H43" s="90" t="s">
        <v>3822</v>
      </c>
      <c r="I43" s="90" t="s">
        <v>4065</v>
      </c>
      <c r="J43" s="90" t="s">
        <v>10420</v>
      </c>
    </row>
    <row r="44" spans="1:11">
      <c r="A44">
        <f t="shared" si="0"/>
        <v>5</v>
      </c>
      <c r="C44" s="2" t="s">
        <v>10410</v>
      </c>
      <c r="D44" s="3">
        <v>1.7</v>
      </c>
      <c r="E44" s="3" t="s">
        <v>3711</v>
      </c>
      <c r="F44" t="str">
        <f ca="1">listS!Z6</f>
        <v>481102</v>
      </c>
      <c r="G44" s="4" t="s">
        <v>3764</v>
      </c>
      <c r="H44" s="90" t="s">
        <v>3764</v>
      </c>
      <c r="I44" s="90" t="s">
        <v>4129</v>
      </c>
      <c r="J44" s="90" t="s">
        <v>4129</v>
      </c>
    </row>
    <row r="45" spans="1:11">
      <c r="A45">
        <f t="shared" si="0"/>
        <v>6</v>
      </c>
      <c r="C45" s="2" t="s">
        <v>10411</v>
      </c>
      <c r="D45" s="3">
        <v>12</v>
      </c>
      <c r="E45" s="3" t="s">
        <v>3712</v>
      </c>
      <c r="F45" t="str">
        <f ca="1">listS!Z7</f>
        <v>411202</v>
      </c>
      <c r="G45" s="4" t="s">
        <v>3761</v>
      </c>
      <c r="H45" s="90" t="s">
        <v>3835</v>
      </c>
      <c r="I45" s="90" t="s">
        <v>4115</v>
      </c>
      <c r="J45" s="90" t="s">
        <v>10421</v>
      </c>
    </row>
    <row r="46" spans="1:11">
      <c r="A46">
        <f t="shared" si="0"/>
        <v>7</v>
      </c>
      <c r="C46" s="3" t="s">
        <v>10412</v>
      </c>
      <c r="D46" s="3">
        <v>2</v>
      </c>
      <c r="E46" s="3" t="s">
        <v>3713</v>
      </c>
      <c r="F46" t="str">
        <f ca="1">listS!Z8</f>
        <v>572201</v>
      </c>
      <c r="G46" s="4" t="s">
        <v>3768</v>
      </c>
      <c r="H46" s="90" t="s">
        <v>3843</v>
      </c>
      <c r="I46" s="90" t="s">
        <v>4141</v>
      </c>
      <c r="J46" s="90" t="s">
        <v>10422</v>
      </c>
    </row>
    <row r="47" spans="1:11">
      <c r="A47">
        <f t="shared" si="0"/>
        <v>8</v>
      </c>
      <c r="C47" s="3" t="s">
        <v>10413</v>
      </c>
      <c r="D47" s="3">
        <v>10</v>
      </c>
      <c r="E47" s="3" t="s">
        <v>3714</v>
      </c>
      <c r="F47" t="str">
        <f ca="1">listS!Z9</f>
        <v>576101</v>
      </c>
      <c r="G47" s="4" t="s">
        <v>3768</v>
      </c>
      <c r="H47" s="90" t="s">
        <v>3847</v>
      </c>
      <c r="I47" s="90" t="s">
        <v>3847</v>
      </c>
      <c r="J47" s="90" t="s">
        <v>10423</v>
      </c>
    </row>
    <row r="48" spans="1:11">
      <c r="A48">
        <f t="shared" si="0"/>
        <v>9</v>
      </c>
      <c r="C48" s="3" t="s">
        <v>10414</v>
      </c>
      <c r="D48" s="3">
        <v>1.2</v>
      </c>
      <c r="E48" s="3" t="s">
        <v>3605</v>
      </c>
      <c r="F48" t="str">
        <f ca="1">listS!Z10</f>
        <v>573101</v>
      </c>
      <c r="G48" s="90" t="s">
        <v>3768</v>
      </c>
      <c r="H48" s="90" t="s">
        <v>3844</v>
      </c>
      <c r="I48" s="90" t="s">
        <v>4142</v>
      </c>
      <c r="J48" s="90" t="s">
        <v>10424</v>
      </c>
    </row>
    <row r="49" spans="1:10">
      <c r="A49">
        <f t="shared" si="0"/>
        <v>10</v>
      </c>
      <c r="C49" s="3" t="s">
        <v>10415</v>
      </c>
      <c r="D49" s="3">
        <v>1.5</v>
      </c>
      <c r="E49" s="3" t="s">
        <v>3606</v>
      </c>
      <c r="F49" t="str">
        <f ca="1">listS!Z11</f>
        <v>572101</v>
      </c>
      <c r="G49" s="90" t="s">
        <v>3768</v>
      </c>
      <c r="H49" s="90" t="s">
        <v>3843</v>
      </c>
      <c r="I49" s="90" t="s">
        <v>4139</v>
      </c>
      <c r="J49" s="90" t="s">
        <v>10425</v>
      </c>
    </row>
    <row r="50" spans="1:10">
      <c r="A50">
        <f t="shared" si="0"/>
        <v>11</v>
      </c>
      <c r="C50" s="3" t="s">
        <v>3717</v>
      </c>
      <c r="D50" s="3">
        <v>10</v>
      </c>
      <c r="E50" s="3" t="s">
        <v>3717</v>
      </c>
      <c r="F50" t="str">
        <f ca="1">listS!Z12</f>
        <v>531101</v>
      </c>
      <c r="G50" s="90" t="s">
        <v>3766</v>
      </c>
      <c r="H50" s="90" t="s">
        <v>3766</v>
      </c>
      <c r="I50" s="90" t="s">
        <v>4132</v>
      </c>
      <c r="J50" s="90" t="s">
        <v>10426</v>
      </c>
    </row>
    <row r="51" spans="1:10">
      <c r="A51">
        <f t="shared" si="0"/>
        <v>12</v>
      </c>
      <c r="C51" s="3" t="s">
        <v>10416</v>
      </c>
      <c r="D51" s="3">
        <v>20</v>
      </c>
      <c r="E51" s="3" t="s">
        <v>3710</v>
      </c>
      <c r="F51" t="str">
        <f ca="1">listS!Z13</f>
        <v>291201</v>
      </c>
      <c r="G51" s="90" t="s">
        <v>3753</v>
      </c>
      <c r="H51" s="90" t="s">
        <v>3753</v>
      </c>
      <c r="I51" s="90" t="s">
        <v>4034</v>
      </c>
      <c r="J51" s="90" t="s">
        <v>10427</v>
      </c>
    </row>
    <row r="52" spans="1:10">
      <c r="A52">
        <f t="shared" si="0"/>
        <v>13</v>
      </c>
      <c r="C52" s="3"/>
      <c r="D52" s="3"/>
      <c r="E52" s="3"/>
      <c r="F52" t="str">
        <f ca="1">listS!Z14</f>
        <v/>
      </c>
      <c r="G52" s="90"/>
      <c r="H52" s="90"/>
      <c r="I52" s="90"/>
      <c r="J52" s="90"/>
    </row>
    <row r="53" spans="1:10">
      <c r="A53">
        <f t="shared" si="0"/>
        <v>14</v>
      </c>
      <c r="C53" s="3"/>
      <c r="D53" s="3"/>
      <c r="E53" s="3"/>
      <c r="F53" t="str">
        <f ca="1">listS!Z15</f>
        <v/>
      </c>
      <c r="G53" s="90"/>
      <c r="H53" s="90"/>
      <c r="I53" s="90"/>
      <c r="J53" s="90"/>
    </row>
    <row r="54" spans="1:10">
      <c r="A54">
        <f t="shared" si="0"/>
        <v>15</v>
      </c>
      <c r="C54" s="3"/>
      <c r="D54" s="3"/>
      <c r="E54" s="3"/>
      <c r="F54" t="str">
        <f ca="1">listS!Z16</f>
        <v/>
      </c>
      <c r="G54" s="90"/>
      <c r="H54" s="90"/>
      <c r="I54" s="90"/>
      <c r="J54" s="90"/>
    </row>
    <row r="55" spans="1:10">
      <c r="A55">
        <f t="shared" si="0"/>
        <v>16</v>
      </c>
      <c r="C55" s="3"/>
      <c r="D55" s="3"/>
      <c r="E55" s="3"/>
      <c r="F55" t="str">
        <f ca="1">listS!Z17</f>
        <v/>
      </c>
      <c r="G55" s="90"/>
      <c r="H55" s="90"/>
      <c r="I55" s="90"/>
      <c r="J55" s="90"/>
    </row>
    <row r="56" spans="1:10">
      <c r="A56">
        <f t="shared" si="0"/>
        <v>17</v>
      </c>
      <c r="C56" s="3"/>
      <c r="D56" s="3"/>
      <c r="E56" s="3"/>
      <c r="F56" t="str">
        <f ca="1">listS!Z18</f>
        <v/>
      </c>
      <c r="G56" s="90"/>
      <c r="H56" s="90"/>
      <c r="I56" s="90"/>
      <c r="J56" s="90"/>
    </row>
    <row r="57" spans="1:10">
      <c r="A57">
        <f t="shared" si="0"/>
        <v>18</v>
      </c>
      <c r="C57" s="3"/>
      <c r="D57" s="3"/>
      <c r="E57" s="3"/>
      <c r="F57" t="str">
        <f ca="1">listS!Z19</f>
        <v/>
      </c>
      <c r="G57" s="90"/>
      <c r="H57" s="90"/>
      <c r="I57" s="90"/>
      <c r="J57" s="90"/>
    </row>
    <row r="58" spans="1:10">
      <c r="A58">
        <f t="shared" si="0"/>
        <v>19</v>
      </c>
      <c r="C58" s="3"/>
      <c r="D58" s="3"/>
      <c r="E58" s="3"/>
      <c r="F58" t="str">
        <f ca="1">listS!Z20</f>
        <v/>
      </c>
      <c r="G58" s="90"/>
      <c r="H58" s="90"/>
      <c r="I58" s="90"/>
      <c r="J58" s="90"/>
    </row>
    <row r="59" spans="1:10">
      <c r="A59">
        <f t="shared" si="0"/>
        <v>20</v>
      </c>
      <c r="C59" s="3"/>
      <c r="D59" s="3"/>
      <c r="E59" s="3"/>
      <c r="F59" t="str">
        <f ca="1">listS!Z21</f>
        <v/>
      </c>
      <c r="G59" s="90"/>
      <c r="H59" s="90"/>
      <c r="I59" s="90"/>
      <c r="J59" s="90"/>
    </row>
    <row r="60" spans="1:10">
      <c r="A60">
        <f t="shared" si="0"/>
        <v>21</v>
      </c>
      <c r="C60" s="3"/>
      <c r="D60" s="3"/>
      <c r="E60" s="3"/>
      <c r="F60" t="str">
        <f ca="1">listS!Z22</f>
        <v/>
      </c>
      <c r="G60" s="90"/>
      <c r="H60" s="90"/>
      <c r="I60" s="90"/>
      <c r="J60" s="90"/>
    </row>
    <row r="61" spans="1:10">
      <c r="A61">
        <f t="shared" si="0"/>
        <v>22</v>
      </c>
      <c r="C61" s="3"/>
      <c r="D61" s="3"/>
      <c r="E61" s="3"/>
      <c r="F61" t="str">
        <f ca="1">listS!Z23</f>
        <v/>
      </c>
      <c r="G61" s="90"/>
      <c r="H61" s="90"/>
      <c r="I61" s="90"/>
      <c r="J61" s="90"/>
    </row>
    <row r="62" spans="1:10">
      <c r="A62">
        <f t="shared" si="0"/>
        <v>23</v>
      </c>
      <c r="C62" s="3"/>
      <c r="D62" s="3"/>
      <c r="E62" s="3"/>
      <c r="F62" t="str">
        <f ca="1">listS!Z24</f>
        <v/>
      </c>
      <c r="G62" s="90"/>
      <c r="H62" s="90"/>
      <c r="I62" s="90"/>
      <c r="J62" s="90"/>
    </row>
    <row r="63" spans="1:10">
      <c r="A63">
        <f t="shared" si="0"/>
        <v>24</v>
      </c>
      <c r="C63" s="3"/>
      <c r="D63" s="3"/>
      <c r="E63" s="3"/>
      <c r="F63" t="str">
        <f ca="1">listS!Z25</f>
        <v/>
      </c>
      <c r="G63" s="90"/>
      <c r="H63" s="90"/>
      <c r="I63" s="90"/>
      <c r="J63" s="90"/>
    </row>
    <row r="64" spans="1:10">
      <c r="A64">
        <f t="shared" si="0"/>
        <v>25</v>
      </c>
      <c r="C64" s="3"/>
      <c r="D64" s="3"/>
      <c r="E64" s="3"/>
      <c r="F64" t="str">
        <f ca="1">listS!Z26</f>
        <v/>
      </c>
      <c r="G64" s="90"/>
      <c r="H64" s="90"/>
      <c r="I64" s="90"/>
      <c r="J64" s="90"/>
    </row>
    <row r="65" spans="1:10">
      <c r="A65">
        <f t="shared" si="0"/>
        <v>26</v>
      </c>
      <c r="C65" s="3"/>
      <c r="D65" s="3"/>
      <c r="E65" s="3"/>
      <c r="F65" t="str">
        <f ca="1">listS!Z27</f>
        <v/>
      </c>
      <c r="G65" s="90"/>
      <c r="H65" s="90"/>
      <c r="I65" s="90"/>
      <c r="J65" s="90"/>
    </row>
    <row r="66" spans="1:10">
      <c r="A66">
        <f t="shared" si="0"/>
        <v>27</v>
      </c>
      <c r="C66" s="3"/>
      <c r="D66" s="3"/>
      <c r="E66" s="3"/>
      <c r="F66" t="str">
        <f ca="1">listS!Z28</f>
        <v/>
      </c>
      <c r="G66" s="90"/>
      <c r="H66" s="90"/>
      <c r="I66" s="90"/>
      <c r="J66" s="90"/>
    </row>
    <row r="67" spans="1:10">
      <c r="A67">
        <f t="shared" si="0"/>
        <v>28</v>
      </c>
      <c r="C67" s="3"/>
      <c r="D67" s="3"/>
      <c r="E67" s="3"/>
      <c r="F67" t="str">
        <f ca="1">listS!Z29</f>
        <v/>
      </c>
      <c r="G67" s="90"/>
      <c r="H67" s="90"/>
      <c r="I67" s="90"/>
      <c r="J67" s="90"/>
    </row>
    <row r="68" spans="1:10">
      <c r="A68">
        <f t="shared" si="0"/>
        <v>29</v>
      </c>
      <c r="C68" s="3"/>
      <c r="D68" s="3"/>
      <c r="E68" s="3"/>
      <c r="F68" t="str">
        <f ca="1">listS!Z30</f>
        <v/>
      </c>
      <c r="G68" s="90"/>
      <c r="H68" s="90"/>
      <c r="I68" s="90"/>
      <c r="J68" s="90"/>
    </row>
    <row r="69" spans="1:10">
      <c r="A69">
        <f t="shared" si="0"/>
        <v>30</v>
      </c>
      <c r="C69" s="3"/>
      <c r="D69" s="3"/>
      <c r="E69" s="3"/>
      <c r="F69" t="str">
        <f ca="1">listS!Z31</f>
        <v/>
      </c>
      <c r="G69" s="90"/>
      <c r="H69" s="90"/>
      <c r="I69" s="90"/>
      <c r="J69" s="90"/>
    </row>
    <row r="70" spans="1:10">
      <c r="A70">
        <f t="shared" si="0"/>
        <v>31</v>
      </c>
      <c r="C70" s="3"/>
      <c r="D70" s="3"/>
      <c r="E70" s="3"/>
      <c r="F70" t="str">
        <f ca="1">listS!Z32</f>
        <v/>
      </c>
      <c r="G70" s="90"/>
      <c r="H70" s="90"/>
      <c r="I70" s="90"/>
      <c r="J70" s="90"/>
    </row>
    <row r="71" spans="1:10">
      <c r="A71">
        <f t="shared" si="0"/>
        <v>32</v>
      </c>
      <c r="C71" s="3"/>
      <c r="D71" s="3"/>
      <c r="E71" s="3"/>
      <c r="F71" t="str">
        <f ca="1">listS!Z33</f>
        <v/>
      </c>
      <c r="G71" s="90"/>
      <c r="H71" s="90"/>
      <c r="I71" s="90"/>
      <c r="J71" s="90"/>
    </row>
    <row r="72" spans="1:10">
      <c r="A72">
        <f t="shared" si="0"/>
        <v>33</v>
      </c>
      <c r="C72" s="3"/>
      <c r="D72" s="3"/>
      <c r="E72" s="3"/>
      <c r="F72" t="str">
        <f ca="1">listS!Z34</f>
        <v/>
      </c>
      <c r="G72" s="90"/>
      <c r="H72" s="90"/>
      <c r="I72" s="90"/>
      <c r="J72" s="90"/>
    </row>
    <row r="73" spans="1:10">
      <c r="A73">
        <f t="shared" ref="A73:A89" si="1">A72+1</f>
        <v>34</v>
      </c>
      <c r="C73" s="3"/>
      <c r="D73" s="3"/>
      <c r="E73" s="3"/>
      <c r="F73" t="str">
        <f ca="1">listS!Z35</f>
        <v/>
      </c>
      <c r="G73" s="90"/>
      <c r="H73" s="90"/>
      <c r="I73" s="90"/>
      <c r="J73" s="90"/>
    </row>
    <row r="74" spans="1:10">
      <c r="A74">
        <f t="shared" si="1"/>
        <v>35</v>
      </c>
      <c r="C74" s="3"/>
      <c r="D74" s="3"/>
      <c r="E74" s="3"/>
      <c r="F74" t="str">
        <f ca="1">listS!Z36</f>
        <v/>
      </c>
      <c r="G74" s="90"/>
      <c r="H74" s="90"/>
      <c r="I74" s="90"/>
      <c r="J74" s="90"/>
    </row>
    <row r="75" spans="1:10">
      <c r="A75">
        <f t="shared" si="1"/>
        <v>36</v>
      </c>
      <c r="C75" s="3"/>
      <c r="D75" s="3"/>
      <c r="E75" s="3"/>
      <c r="F75" t="str">
        <f ca="1">listS!Z37</f>
        <v/>
      </c>
      <c r="G75" s="90"/>
      <c r="H75" s="90"/>
      <c r="I75" s="90"/>
      <c r="J75" s="90"/>
    </row>
    <row r="76" spans="1:10">
      <c r="A76">
        <f t="shared" si="1"/>
        <v>37</v>
      </c>
      <c r="C76" s="3"/>
      <c r="D76" s="3"/>
      <c r="E76" s="3"/>
      <c r="F76" t="str">
        <f ca="1">listS!Z38</f>
        <v/>
      </c>
      <c r="G76" s="90"/>
      <c r="H76" s="90"/>
      <c r="I76" s="90"/>
      <c r="J76" s="90"/>
    </row>
    <row r="77" spans="1:10">
      <c r="A77">
        <f t="shared" si="1"/>
        <v>38</v>
      </c>
      <c r="C77" s="3"/>
      <c r="D77" s="3"/>
      <c r="E77" s="3"/>
      <c r="F77" t="str">
        <f ca="1">listS!Z39</f>
        <v/>
      </c>
      <c r="G77" s="90"/>
      <c r="H77" s="90"/>
      <c r="I77" s="90"/>
      <c r="J77" s="90"/>
    </row>
    <row r="78" spans="1:10">
      <c r="A78">
        <f t="shared" si="1"/>
        <v>39</v>
      </c>
      <c r="C78" s="3"/>
      <c r="D78" s="3"/>
      <c r="E78" s="3"/>
      <c r="F78" t="str">
        <f ca="1">listS!Z40</f>
        <v/>
      </c>
      <c r="G78" s="90"/>
      <c r="H78" s="90"/>
      <c r="I78" s="4"/>
      <c r="J78" s="90"/>
    </row>
    <row r="79" spans="1:10">
      <c r="A79">
        <f t="shared" si="1"/>
        <v>40</v>
      </c>
      <c r="C79" s="3"/>
      <c r="D79" s="3"/>
      <c r="E79" s="3"/>
      <c r="F79" t="str">
        <f ca="1">listS!Z41</f>
        <v/>
      </c>
      <c r="G79" s="90"/>
      <c r="H79" s="90"/>
      <c r="I79" s="90"/>
      <c r="J79" s="90"/>
    </row>
    <row r="80" spans="1:10">
      <c r="A80">
        <f t="shared" si="1"/>
        <v>41</v>
      </c>
      <c r="C80" s="3"/>
      <c r="D80" s="3"/>
      <c r="E80" s="3"/>
      <c r="F80" t="str">
        <f ca="1">listS!Z42</f>
        <v/>
      </c>
      <c r="G80" s="90"/>
      <c r="H80" s="90"/>
      <c r="I80" s="90"/>
      <c r="J80" s="90"/>
    </row>
    <row r="81" spans="1:11">
      <c r="A81">
        <f t="shared" si="1"/>
        <v>42</v>
      </c>
      <c r="C81" s="3"/>
      <c r="D81" s="3"/>
      <c r="E81" s="3"/>
      <c r="F81" t="str">
        <f ca="1">listS!Z43</f>
        <v/>
      </c>
      <c r="G81" s="90"/>
      <c r="H81" s="90"/>
      <c r="I81" s="90"/>
      <c r="J81" s="90"/>
    </row>
    <row r="82" spans="1:11">
      <c r="A82">
        <f t="shared" si="1"/>
        <v>43</v>
      </c>
      <c r="C82" s="3"/>
      <c r="D82" s="3"/>
      <c r="E82" s="3"/>
      <c r="F82" t="str">
        <f ca="1">listS!Z44</f>
        <v/>
      </c>
      <c r="G82" s="90"/>
      <c r="H82" s="90"/>
      <c r="I82" s="90"/>
      <c r="J82" s="90"/>
    </row>
    <row r="83" spans="1:11">
      <c r="A83">
        <f t="shared" si="1"/>
        <v>44</v>
      </c>
      <c r="C83" s="3"/>
      <c r="D83" s="3"/>
      <c r="E83" s="3"/>
      <c r="F83" t="str">
        <f ca="1">listS!Z45</f>
        <v/>
      </c>
      <c r="G83" s="90"/>
      <c r="H83" s="90"/>
      <c r="I83" s="90"/>
      <c r="J83" s="90"/>
    </row>
    <row r="84" spans="1:11">
      <c r="A84">
        <f t="shared" si="1"/>
        <v>45</v>
      </c>
      <c r="C84" s="3"/>
      <c r="D84" s="3"/>
      <c r="E84" s="3"/>
      <c r="F84" t="str">
        <f ca="1">listS!Z46</f>
        <v/>
      </c>
      <c r="G84" s="90"/>
      <c r="H84" s="90"/>
      <c r="I84" s="90"/>
      <c r="J84" s="90"/>
    </row>
    <row r="85" spans="1:11">
      <c r="A85">
        <f t="shared" si="1"/>
        <v>46</v>
      </c>
      <c r="C85" s="3"/>
      <c r="D85" s="3"/>
      <c r="E85" s="3"/>
      <c r="F85" t="str">
        <f ca="1">listS!Z47</f>
        <v/>
      </c>
      <c r="G85" s="90"/>
      <c r="H85" s="90"/>
      <c r="I85" s="90"/>
      <c r="J85" s="90"/>
    </row>
    <row r="86" spans="1:11">
      <c r="A86">
        <f t="shared" si="1"/>
        <v>47</v>
      </c>
      <c r="C86" s="3"/>
      <c r="D86" s="3"/>
      <c r="E86" s="3"/>
      <c r="F86" t="str">
        <f ca="1">listS!Z48</f>
        <v/>
      </c>
      <c r="G86" s="90"/>
      <c r="H86" s="90"/>
      <c r="I86" s="90"/>
      <c r="J86" s="90"/>
    </row>
    <row r="87" spans="1:11">
      <c r="A87">
        <f t="shared" si="1"/>
        <v>48</v>
      </c>
      <c r="C87" s="3"/>
      <c r="D87" s="3"/>
      <c r="E87" s="3"/>
      <c r="F87" t="str">
        <f ca="1">listS!Z49</f>
        <v/>
      </c>
      <c r="G87" s="90"/>
      <c r="H87" s="90"/>
      <c r="I87" s="90"/>
      <c r="J87" s="90"/>
    </row>
    <row r="88" spans="1:11">
      <c r="A88">
        <f t="shared" si="1"/>
        <v>49</v>
      </c>
      <c r="C88" s="3"/>
      <c r="D88" s="3"/>
      <c r="E88" s="3"/>
      <c r="F88" t="str">
        <f ca="1">listS!Z50</f>
        <v/>
      </c>
      <c r="G88" s="90"/>
      <c r="H88" s="90"/>
      <c r="I88" s="90"/>
      <c r="J88" s="90"/>
    </row>
    <row r="89" spans="1:11">
      <c r="A89">
        <f t="shared" si="1"/>
        <v>50</v>
      </c>
      <c r="C89" s="3"/>
      <c r="D89" s="3"/>
      <c r="E89" s="3"/>
      <c r="F89" t="str">
        <f ca="1">listS!Z51</f>
        <v/>
      </c>
      <c r="G89" s="90"/>
      <c r="H89" s="90"/>
      <c r="I89" s="90"/>
      <c r="J89" s="90"/>
    </row>
    <row r="92" spans="1:11">
      <c r="C92" t="str">
        <f>lang!A26</f>
        <v>발생 폐기물</v>
      </c>
      <c r="D92" t="str">
        <f>lang!A27</f>
        <v>처리량 t</v>
      </c>
      <c r="G92" s="16" t="str">
        <f>lang!A28</f>
        <v>산출물 종류</v>
      </c>
      <c r="I92" s="85" t="str">
        <f>lang!A34</f>
        <v>제품 100만엔당 중량</v>
      </c>
      <c r="J92" s="91">
        <v>5</v>
      </c>
      <c r="K92" t="s">
        <v>83</v>
      </c>
    </row>
    <row r="93" spans="1:11">
      <c r="C93" s="3" t="s">
        <v>3727</v>
      </c>
      <c r="D93" s="3">
        <v>0.3</v>
      </c>
      <c r="G93" s="3" t="s">
        <v>3721</v>
      </c>
      <c r="I93" s="92" t="str">
        <f>lang!A35</f>
        <v>구성</v>
      </c>
    </row>
    <row r="94" spans="1:11">
      <c r="C94" s="3" t="s">
        <v>3728</v>
      </c>
      <c r="D94" s="3">
        <v>20</v>
      </c>
      <c r="I94" s="153" t="str">
        <f>lang!A36</f>
        <v>섬유</v>
      </c>
      <c r="J94" s="91"/>
      <c r="K94" s="13" t="s">
        <v>89</v>
      </c>
    </row>
    <row r="95" spans="1:11">
      <c r="C95" s="3" t="s">
        <v>3730</v>
      </c>
      <c r="D95" s="3">
        <v>0.05</v>
      </c>
      <c r="H95" s="85" t="str">
        <f>lang!A29</f>
        <v>대표 제품 100만엔 환산</v>
      </c>
      <c r="I95" s="153" t="str">
        <f>lang!A37</f>
        <v>목재</v>
      </c>
      <c r="J95" s="91"/>
      <c r="K95" s="13" t="s">
        <v>89</v>
      </c>
    </row>
    <row r="96" spans="1:11">
      <c r="C96" s="3"/>
      <c r="D96" s="3"/>
      <c r="G96" t="str">
        <f>lang!A30</f>
        <v>수명(년)</v>
      </c>
      <c r="H96" s="93">
        <v>5</v>
      </c>
      <c r="I96" s="153" t="str">
        <f>lang!A38</f>
        <v>펄프・종이</v>
      </c>
      <c r="J96" s="91"/>
      <c r="K96" s="13" t="s">
        <v>89</v>
      </c>
    </row>
    <row r="97" spans="1:11">
      <c r="C97" s="3"/>
      <c r="D97" s="3"/>
      <c r="G97" t="str">
        <f>lang!A31</f>
        <v>가동률(%)</v>
      </c>
      <c r="H97" s="93">
        <v>80</v>
      </c>
      <c r="I97" s="153" t="str">
        <f>lang!A39</f>
        <v>화학제품</v>
      </c>
      <c r="J97" s="91"/>
      <c r="K97" s="13" t="s">
        <v>89</v>
      </c>
    </row>
    <row r="98" spans="1:11">
      <c r="C98" s="3"/>
      <c r="D98" s="3"/>
      <c r="G98" t="str">
        <f>lang!A32</f>
        <v>가동 전력 kw</v>
      </c>
      <c r="H98" s="93">
        <v>4</v>
      </c>
      <c r="I98" s="153" t="str">
        <f>lang!A40</f>
        <v>플라스틱</v>
      </c>
      <c r="J98" s="91">
        <v>30</v>
      </c>
      <c r="K98" s="13" t="s">
        <v>89</v>
      </c>
    </row>
    <row r="99" spans="1:11">
      <c r="C99" s="3"/>
      <c r="D99" s="3"/>
      <c r="G99" t="str">
        <f>lang!A33</f>
        <v>연료 소비(L/h)</v>
      </c>
      <c r="H99" s="93">
        <v>0.3</v>
      </c>
      <c r="I99" s="153" t="str">
        <f>lang!A41</f>
        <v>고무</v>
      </c>
      <c r="J99" s="91"/>
      <c r="K99" s="13" t="s">
        <v>89</v>
      </c>
    </row>
    <row r="100" spans="1:11">
      <c r="C100" s="3"/>
      <c r="D100" s="3"/>
      <c r="I100" s="153" t="str">
        <f>lang!A42</f>
        <v>가죽</v>
      </c>
      <c r="J100" s="91"/>
      <c r="K100" s="13" t="s">
        <v>89</v>
      </c>
    </row>
    <row r="101" spans="1:11">
      <c r="C101" s="3"/>
      <c r="D101" s="3"/>
      <c r="I101" s="153" t="str">
        <f>lang!A43</f>
        <v>유리</v>
      </c>
      <c r="J101" s="91">
        <v>5</v>
      </c>
      <c r="K101" s="13" t="s">
        <v>89</v>
      </c>
    </row>
    <row r="102" spans="1:11">
      <c r="C102" s="3"/>
      <c r="D102" s="3"/>
      <c r="I102" s="153" t="str">
        <f>lang!A44</f>
        <v>시멘트</v>
      </c>
      <c r="J102" s="91"/>
      <c r="K102" s="13" t="s">
        <v>89</v>
      </c>
    </row>
    <row r="103" spans="1:11">
      <c r="C103" s="3"/>
      <c r="D103" s="3"/>
      <c r="I103" s="153" t="str">
        <f>lang!A45</f>
        <v>가마·토석</v>
      </c>
      <c r="J103" s="91"/>
      <c r="K103" s="13" t="s">
        <v>89</v>
      </c>
    </row>
    <row r="104" spans="1:11">
      <c r="I104" s="153" t="str">
        <f>lang!A46</f>
        <v>철강</v>
      </c>
      <c r="J104" s="91">
        <v>50</v>
      </c>
      <c r="K104" s="13" t="s">
        <v>89</v>
      </c>
    </row>
    <row r="105" spans="1:11">
      <c r="C105" t="str">
        <f>lang!A51</f>
        <v>프랜차이즈</v>
      </c>
      <c r="I105" s="153" t="str">
        <f>lang!A47</f>
        <v>구리</v>
      </c>
      <c r="J105" s="91"/>
      <c r="K105" s="13" t="s">
        <v>89</v>
      </c>
    </row>
    <row r="106" spans="1:11">
      <c r="C106" s="3"/>
      <c r="D106" t="s">
        <v>107</v>
      </c>
      <c r="I106" s="153" t="str">
        <f>lang!A48</f>
        <v>알루미늄</v>
      </c>
      <c r="J106" s="91">
        <v>10</v>
      </c>
      <c r="K106" s="13" t="s">
        <v>89</v>
      </c>
    </row>
    <row r="107" spans="1:11">
      <c r="B107" t="str">
        <f>lang!A52</f>
        <v>해당 없음</v>
      </c>
      <c r="C107" s="3" t="s">
        <v>3718</v>
      </c>
      <c r="I107" s="153" t="str">
        <f>lang!A49</f>
        <v>비철금속</v>
      </c>
      <c r="J107" s="91"/>
      <c r="K107" s="13" t="s">
        <v>89</v>
      </c>
    </row>
    <row r="108" spans="1:11">
      <c r="I108" s="153" t="str">
        <f>lang!A50</f>
        <v>기타</v>
      </c>
      <c r="J108" s="91"/>
      <c r="K108" s="13" t="s">
        <v>89</v>
      </c>
    </row>
    <row r="112" spans="1:11">
      <c r="A112" t="str">
        <f>lang!A53</f>
        <v>결과</v>
      </c>
    </row>
    <row r="142" spans="3:14" ht="18.649999999999999" customHeight="1" thickBot="1"/>
    <row r="143" spans="3:14" ht="18.649999999999999" customHeight="1" thickBot="1">
      <c r="C143" s="17" t="str">
        <f>lang!A54</f>
        <v>카테고리</v>
      </c>
      <c r="D143" s="18"/>
      <c r="E143" s="19" t="str">
        <f>lang!A75</f>
        <v>활동량</v>
      </c>
      <c r="F143" s="19"/>
      <c r="G143" s="20"/>
      <c r="H143" s="94"/>
      <c r="I143" s="95" t="str">
        <f>lang!A94</f>
        <v>원단위</v>
      </c>
      <c r="J143" s="96"/>
      <c r="K143" s="19"/>
      <c r="L143" s="19" t="s">
        <v>117</v>
      </c>
      <c r="M143" s="18"/>
      <c r="N143" s="20" t="s">
        <v>118</v>
      </c>
    </row>
    <row r="144" spans="3:14">
      <c r="C144" s="33" t="str">
        <f>lang!A55</f>
        <v>scope1</v>
      </c>
      <c r="D144" s="24" t="str">
        <f>lang!A76</f>
        <v>연료 소비량</v>
      </c>
      <c r="E144" s="25"/>
      <c r="F144" s="25"/>
      <c r="G144" s="26"/>
      <c r="H144" s="97" t="str">
        <f>lang!A95</f>
        <v>경산성 「에너지 기원 이산화탄소 배출량 등 계산 툴」 시트 02 배출 계산표</v>
      </c>
      <c r="I144" s="98"/>
      <c r="J144" s="99"/>
      <c r="K144" s="24"/>
      <c r="L144" s="100">
        <f>jsonwk!B126</f>
        <v>57.327019999999997</v>
      </c>
      <c r="M144" s="24"/>
      <c r="N144" s="101">
        <f t="shared" ref="N144:N163" si="2">L144/$D$30</f>
        <v>0.28663509999999998</v>
      </c>
    </row>
    <row r="145" spans="3:14">
      <c r="C145" s="33" t="str">
        <f>lang!A56</f>
        <v>scope2</v>
      </c>
      <c r="D145" s="24" t="str">
        <f>lang!A77</f>
        <v>전력 소비량</v>
      </c>
      <c r="E145" s="23"/>
      <c r="F145" s="23"/>
      <c r="G145" s="22"/>
      <c r="H145" s="97" t="str">
        <f>lang!A96</f>
        <v>환경성 전기 사업자별 배출 계수 일람</v>
      </c>
      <c r="I145" s="103"/>
      <c r="J145" s="104"/>
      <c r="K145" s="21"/>
      <c r="L145" s="105">
        <f>jsonwk!B127</f>
        <v>147.82563510363761</v>
      </c>
      <c r="M145" s="21"/>
      <c r="N145" s="106">
        <f t="shared" si="2"/>
        <v>0.73912817551818799</v>
      </c>
    </row>
    <row r="146" spans="3:14">
      <c r="C146" s="33" t="str">
        <f>lang!A57</f>
        <v>카테고리 1「구입한 제품・서비스」</v>
      </c>
      <c r="D146" s="24" t="str">
        <f>lang!A78</f>
        <v>구매물, 서비스의 구입·계약 가격</v>
      </c>
      <c r="E146" s="23"/>
      <c r="F146" s="23"/>
      <c r="G146" s="22"/>
      <c r="H146" s="97" t="str">
        <f>lang!A97</f>
        <v>공급망을 통한 조직의 온실가스 배출량 산정을 위한 배출원단위 DB</v>
      </c>
      <c r="I146" s="103"/>
      <c r="J146" s="104"/>
      <c r="K146" s="21"/>
      <c r="L146" s="105">
        <f>jsonwk!B130</f>
        <v>73.832335561674</v>
      </c>
      <c r="M146" s="21"/>
      <c r="N146" s="106">
        <f t="shared" si="2"/>
        <v>0.36916167780837</v>
      </c>
    </row>
    <row r="147" spans="3:14">
      <c r="C147" s="33" t="str">
        <f>lang!A58</f>
        <v>카테고리 2 「자본재」</v>
      </c>
      <c r="D147" s="24" t="str">
        <f>lang!A79</f>
        <v>설비감가상각</v>
      </c>
      <c r="E147" s="23"/>
      <c r="F147" s="23"/>
      <c r="G147" s="22"/>
      <c r="H147" s="97" t="str">
        <f>lang!A98</f>
        <v>공급망을 통한 조직의 온실가스 배출량 산정을 위한 배출원단위 DB</v>
      </c>
      <c r="I147" s="103"/>
      <c r="J147" s="104"/>
      <c r="K147" s="21"/>
      <c r="L147" s="105">
        <f>jsonwk!B131</f>
        <v>31.304997455999999</v>
      </c>
      <c r="M147" s="21"/>
      <c r="N147" s="106">
        <f t="shared" si="2"/>
        <v>0.15652498728</v>
      </c>
    </row>
    <row r="148" spans="3:14">
      <c r="C148" s="33" t="str">
        <f>lang!A59</f>
        <v>카테고리 3 「scope1,2에 포함되지 않는 연료·에너지 활동」</v>
      </c>
      <c r="D148" s="24" t="str">
        <f>lang!A80</f>
        <v>에너지 사용량</v>
      </c>
      <c r="E148" s="23"/>
      <c r="F148" s="23"/>
      <c r="G148" s="22"/>
      <c r="H148" s="97" t="str">
        <f>lang!A99</f>
        <v>공급망을 통한 조직의 온실가스 배출량 산정을 위한 배출원단위 DB</v>
      </c>
      <c r="I148" s="103"/>
      <c r="J148" s="104"/>
      <c r="K148" s="21"/>
      <c r="L148" s="105">
        <f>jsonwk!B132</f>
        <v>21.455741383307991</v>
      </c>
      <c r="M148" s="21"/>
      <c r="N148" s="106">
        <f t="shared" si="2"/>
        <v>0.10727870691653996</v>
      </c>
    </row>
    <row r="149" spans="3:14">
      <c r="C149" s="33" t="str">
        <f>lang!A60</f>
        <v>카테고리 4 「수송・배송(상류)」</v>
      </c>
      <c r="D149" s="24" t="str">
        <f>lang!A81</f>
        <v>구입시 운송비(제품 파생분은 카테고리 1)</v>
      </c>
      <c r="E149" s="23"/>
      <c r="F149" s="23"/>
      <c r="G149" s="22"/>
      <c r="H149" s="97" t="str">
        <f>lang!A100</f>
        <v>공급망을 통한 조직의 온실가스 배출량 산정을 위한 배출원단위 DB</v>
      </c>
      <c r="I149" s="103"/>
      <c r="J149" s="104"/>
      <c r="K149" s="21"/>
      <c r="L149" s="105">
        <f>jsonwk!B133</f>
        <v>7.7877236620000003</v>
      </c>
      <c r="M149" s="21"/>
      <c r="N149" s="106">
        <f t="shared" si="2"/>
        <v>3.8938618309999999E-2</v>
      </c>
    </row>
    <row r="150" spans="3:14">
      <c r="C150" s="33" t="str">
        <f>lang!A61</f>
        <v>카테고리 5 「사업에서 나오는 폐기물」</v>
      </c>
      <c r="D150" s="24" t="str">
        <f>lang!A82</f>
        <v>종별 폐기물 처리량</v>
      </c>
      <c r="E150" s="23"/>
      <c r="F150" s="23"/>
      <c r="G150" s="22"/>
      <c r="H150" s="97" t="str">
        <f>lang!A101</f>
        <v>공급망을 통한 조직의 온실가스 배출량 산정을 위한 배출원단위 DB</v>
      </c>
      <c r="I150" s="103"/>
      <c r="J150" s="104"/>
      <c r="K150" s="21"/>
      <c r="L150" s="105">
        <f>jsonwk!B134</f>
        <v>16.453765000000001</v>
      </c>
      <c r="M150" s="21"/>
      <c r="N150" s="106">
        <f t="shared" si="2"/>
        <v>8.2268825000000004E-2</v>
      </c>
    </row>
    <row r="151" spans="3:14">
      <c r="C151" s="33" t="str">
        <f>lang!A62</f>
        <v>카테고리 6 '출장'</v>
      </c>
      <c r="D151" s="24" t="str">
        <f>lang!A83</f>
        <v>출장비</v>
      </c>
      <c r="E151" s="23"/>
      <c r="F151" s="23"/>
      <c r="G151" s="22"/>
      <c r="H151" s="97" t="str">
        <f>lang!A102</f>
        <v>공급망을 통한 조직의 온실가스 배출량 산정을 위한 배출원단위 DB</v>
      </c>
      <c r="I151" s="103"/>
      <c r="J151" s="104"/>
      <c r="K151" s="21"/>
      <c r="L151" s="105">
        <f>jsonwk!B135</f>
        <v>9.4900193412</v>
      </c>
      <c r="M151" s="21"/>
      <c r="N151" s="106">
        <f t="shared" si="2"/>
        <v>4.7450096705999999E-2</v>
      </c>
    </row>
    <row r="152" spans="3:14">
      <c r="C152" s="33" t="str">
        <f>lang!A63</f>
        <v>카테고리 7 '고용자 통근'</v>
      </c>
      <c r="D152" s="24" t="str">
        <f>lang!A84</f>
        <v>통근비</v>
      </c>
      <c r="E152" s="23"/>
      <c r="F152" s="23"/>
      <c r="G152" s="22"/>
      <c r="H152" s="97" t="str">
        <f>lang!A103</f>
        <v>공급망을 통한 조직의 온실가스 배출량 산정을 위한 배출원단위 DB</v>
      </c>
      <c r="I152" s="103"/>
      <c r="J152" s="104"/>
      <c r="K152" s="21"/>
      <c r="L152" s="105">
        <f>jsonwk!B136</f>
        <v>5.0098086345000006</v>
      </c>
      <c r="M152" s="21"/>
      <c r="N152" s="106">
        <f t="shared" si="2"/>
        <v>2.5049043172500004E-2</v>
      </c>
    </row>
    <row r="153" spans="3:14">
      <c r="C153" s="33" t="str">
        <f>lang!A64</f>
        <v>카테고리 8 「리스 자산(상류)」</v>
      </c>
      <c r="D153" s="24" t="str">
        <f>lang!A85</f>
        <v>차지, 차용계약비</v>
      </c>
      <c r="E153" s="23"/>
      <c r="F153" s="23"/>
      <c r="G153" s="22"/>
      <c r="H153" s="97" t="str">
        <f>lang!A104</f>
        <v>공급망을 통한 조직의 온실가스 배출량 산정을 위한 배출원단위 DB</v>
      </c>
      <c r="I153" s="103"/>
      <c r="J153" s="104"/>
      <c r="K153" s="21"/>
      <c r="L153" s="105">
        <f>jsonwk!B137</f>
        <v>0</v>
      </c>
      <c r="M153" s="21"/>
      <c r="N153" s="106">
        <f t="shared" si="2"/>
        <v>0</v>
      </c>
    </row>
    <row r="154" spans="3:14">
      <c r="C154" s="33" t="str">
        <f>lang!A65</f>
        <v>카테고리 9 「수송・배송(하류)」</v>
      </c>
      <c r="D154" s="24" t="str">
        <f>lang!A86</f>
        <v>매출시 배송비</v>
      </c>
      <c r="E154" s="23"/>
      <c r="F154" s="23"/>
      <c r="G154" s="22"/>
      <c r="H154" s="97" t="str">
        <f>lang!A105</f>
        <v>공급망을 통한 조직의 온실가스 배출량 산정을 위한 배출원단위 DB</v>
      </c>
      <c r="I154" s="103"/>
      <c r="J154" s="104"/>
      <c r="K154" s="21"/>
      <c r="L154" s="105">
        <f>jsonwk!B138</f>
        <v>16.727426569999999</v>
      </c>
      <c r="M154" s="21"/>
      <c r="N154" s="106">
        <f t="shared" si="2"/>
        <v>8.363713284999999E-2</v>
      </c>
    </row>
    <row r="155" spans="3:14">
      <c r="C155" s="33" t="str">
        <f>lang!A66</f>
        <v>카테고리 10 "판매된 제품 가공"</v>
      </c>
      <c r="D155" s="21" t="str">
        <f>jsonwk!C147</f>
        <v/>
      </c>
      <c r="E155" s="23"/>
      <c r="F155" s="23"/>
      <c r="G155" s="22"/>
      <c r="H155" s="97" t="str">
        <f>lang!A106</f>
        <v>글로벌 IO 데이터베이스를 이용한 계산</v>
      </c>
      <c r="I155" s="103"/>
      <c r="J155" s="104"/>
      <c r="K155" s="21"/>
      <c r="L155" s="105">
        <f>jsonwk!B139</f>
        <v>7.9955685100000009</v>
      </c>
      <c r="M155" s="21"/>
      <c r="N155" s="106">
        <f t="shared" si="2"/>
        <v>3.9977842550000003E-2</v>
      </c>
    </row>
    <row r="156" spans="3:14">
      <c r="C156" s="33" t="str">
        <f>lang!A67</f>
        <v>카테고리 11 '판매된 제품 사용'</v>
      </c>
      <c r="D156" s="21" t="str">
        <f>jsonwk!C148</f>
        <v xml:space="preserve"> 특정할 수 없어 소재 생산을 위해 특정할 수 없어</v>
      </c>
      <c r="E156" s="23"/>
      <c r="F156" s="23"/>
      <c r="G156" s="22"/>
      <c r="H156" s="97" t="str">
        <f>lang!A107</f>
        <v>scope1,scope2 데이터</v>
      </c>
      <c r="I156" s="103"/>
      <c r="J156" s="104"/>
      <c r="K156" s="21"/>
      <c r="L156" s="105">
        <f>jsonwk!B140</f>
        <v>0</v>
      </c>
      <c r="M156" s="21"/>
      <c r="N156" s="106">
        <f t="shared" si="2"/>
        <v>0</v>
      </c>
    </row>
    <row r="157" spans="3:14">
      <c r="C157" s="33" t="str">
        <f>lang!A68</f>
        <v>카테고리 12 '판매된 제품 폐기'</v>
      </c>
      <c r="D157" s="21" t="str">
        <f>jsonwk!C149</f>
        <v/>
      </c>
      <c r="E157" s="23"/>
      <c r="F157" s="23"/>
      <c r="G157" s="22"/>
      <c r="H157" s="97" t="str">
        <f>lang!A108</f>
        <v>공급망을 통한 조직의 온실가스 배출량 산정을 위한 배출원단위 DB</v>
      </c>
      <c r="I157" s="103"/>
      <c r="J157" s="104"/>
      <c r="K157" s="21"/>
      <c r="L157" s="105">
        <f>jsonwk!B141</f>
        <v>25.534500000000001</v>
      </c>
      <c r="M157" s="21"/>
      <c r="N157" s="106">
        <f t="shared" si="2"/>
        <v>0.12767249999999999</v>
      </c>
    </row>
    <row r="158" spans="3:14">
      <c r="C158" s="33" t="str">
        <f>lang!A69</f>
        <v>카테고리 13 「리스 자산(하류)」</v>
      </c>
      <c r="D158" s="21" t="str">
        <f>lang!A90</f>
        <v>임대 사업 부하</v>
      </c>
      <c r="E158" s="23"/>
      <c r="F158" s="23"/>
      <c r="G158" s="22"/>
      <c r="H158" s="97" t="str">
        <f>lang!A109</f>
        <v>공급망을 통한 조직의 온실가스 배출량 산정을 위한 배출원단위 DB</v>
      </c>
      <c r="I158" s="103"/>
      <c r="J158" s="104"/>
      <c r="K158" s="21"/>
      <c r="L158" s="105">
        <f>jsonwk!B142</f>
        <v>0</v>
      </c>
      <c r="M158" s="21"/>
      <c r="N158" s="106">
        <f t="shared" si="2"/>
        <v>0</v>
      </c>
    </row>
    <row r="159" spans="3:14">
      <c r="C159" s="33" t="str">
        <f>lang!A70</f>
        <v>카테고리 14 '프랜차이즈'</v>
      </c>
      <c r="D159" s="21" t="str">
        <f>jsonwk!C150</f>
        <v>프랜차이즈 없음</v>
      </c>
      <c r="E159" s="23"/>
      <c r="F159" s="23"/>
      <c r="G159" s="22"/>
      <c r="H159" s="97" t="str">
        <f>lang!A110</f>
        <v>공급망을 통한 조직의 온실가스 배출량 산정을 위한 배출원단위 DB</v>
      </c>
      <c r="I159" s="103"/>
      <c r="J159" s="104"/>
      <c r="K159" s="21"/>
      <c r="L159" s="105">
        <f>jsonwk!B143</f>
        <v>0</v>
      </c>
      <c r="M159" s="21"/>
      <c r="N159" s="106">
        <f t="shared" si="2"/>
        <v>0</v>
      </c>
    </row>
    <row r="160" spans="3:14">
      <c r="C160" s="33" t="str">
        <f>lang!A71</f>
        <v>카테고리 15 '투자'</v>
      </c>
      <c r="D160" s="21" t="str">
        <f>lang!A92</f>
        <v>투자 행위의 파급 환경 부하</v>
      </c>
      <c r="E160" s="23"/>
      <c r="F160" s="23"/>
      <c r="G160" s="22"/>
      <c r="H160" s="97" t="str">
        <f>lang!A111</f>
        <v>공급망을 통한 조직의 온실가스 배출량 산정을 위한 배출원단위 DB</v>
      </c>
      <c r="I160" s="103"/>
      <c r="J160" s="104"/>
      <c r="K160" s="21"/>
      <c r="L160" s="105">
        <f>jsonwk!B144</f>
        <v>0</v>
      </c>
      <c r="M160" s="21"/>
      <c r="N160" s="106">
        <f t="shared" si="2"/>
        <v>0</v>
      </c>
    </row>
    <row r="161" spans="3:14" ht="18.649999999999999" customHeight="1" thickBot="1">
      <c r="C161" s="33" t="str">
        <f>lang!A72</f>
        <v>기타</v>
      </c>
      <c r="D161" s="21" t="str">
        <f>lang!A93</f>
        <v>재활용으로 감소 공헌</v>
      </c>
      <c r="E161" s="28"/>
      <c r="F161" s="28"/>
      <c r="G161" s="29"/>
      <c r="H161" s="97" t="str">
        <f>lang!A112</f>
        <v>글로벌 IO 데이터베이스를 이용한 계산</v>
      </c>
      <c r="I161" s="108"/>
      <c r="J161" s="109"/>
      <c r="K161" s="27"/>
      <c r="L161" s="110">
        <f>-calc!AP3</f>
        <v>0</v>
      </c>
      <c r="M161" s="27"/>
      <c r="N161" s="111">
        <f t="shared" si="2"/>
        <v>0</v>
      </c>
    </row>
    <row r="162" spans="3:14" ht="18.649999999999999" customHeight="1" thickBot="1">
      <c r="C162" s="33" t="str">
        <f>lang!A73</f>
        <v>CO2 배출계</v>
      </c>
      <c r="D162" s="31"/>
      <c r="E162" s="19"/>
      <c r="F162" s="19"/>
      <c r="G162" s="32"/>
      <c r="H162" s="112"/>
      <c r="I162" s="95"/>
      <c r="J162" s="113"/>
      <c r="K162" s="31"/>
      <c r="L162" s="114">
        <f>SUM(L144:L160)</f>
        <v>420.74454122231964</v>
      </c>
      <c r="M162" s="31"/>
      <c r="N162" s="115">
        <f t="shared" si="2"/>
        <v>2.1037227061115984</v>
      </c>
    </row>
    <row r="163" spans="3:14" ht="18.649999999999999" customHeight="1" thickBot="1">
      <c r="C163" s="33" t="str">
        <f>lang!A74</f>
        <v>균형</v>
      </c>
      <c r="D163" s="37"/>
      <c r="E163" s="38"/>
      <c r="F163" s="38"/>
      <c r="G163" s="39"/>
      <c r="H163" s="116"/>
      <c r="I163" s="117"/>
      <c r="J163" s="118"/>
      <c r="K163" s="37"/>
      <c r="L163" s="119">
        <f>L161+L162</f>
        <v>420.74454122231964</v>
      </c>
      <c r="M163" s="37"/>
      <c r="N163" s="120">
        <f t="shared" si="2"/>
        <v>2.1037227061115984</v>
      </c>
    </row>
    <row r="164" spans="3:14">
      <c r="L164" s="121"/>
    </row>
    <row r="165" spans="3:14">
      <c r="L165" s="121"/>
    </row>
    <row r="166" spans="3:14">
      <c r="L166" s="121"/>
    </row>
    <row r="167" spans="3:14">
      <c r="L167" s="121"/>
    </row>
    <row r="169" spans="3:14">
      <c r="C169" t="str">
        <f>lang!A114</f>
        <v>재생 원재료 생산</v>
      </c>
      <c r="D169" t="str">
        <f>lang!A115</f>
        <v>수치</v>
      </c>
    </row>
    <row r="170" spans="3:14">
      <c r="C170" s="4" t="s">
        <v>3685</v>
      </c>
      <c r="D170" s="4">
        <v>13.5</v>
      </c>
      <c r="E170" t="str">
        <f>lang!A13</f>
        <v>백만엔</v>
      </c>
    </row>
    <row r="171" spans="3:14">
      <c r="C171" s="4" t="s">
        <v>3700</v>
      </c>
      <c r="D171" s="4">
        <v>1</v>
      </c>
      <c r="E171" t="str">
        <f>E170</f>
        <v>백만엔</v>
      </c>
    </row>
    <row r="172" spans="3:14">
      <c r="C172" s="4" t="s">
        <v>3692</v>
      </c>
      <c r="D172" s="4">
        <v>2</v>
      </c>
      <c r="E172" t="str">
        <f t="shared" ref="E172:E189" si="3">E171</f>
        <v>백만엔</v>
      </c>
    </row>
    <row r="173" spans="3:14">
      <c r="C173" s="4" t="s">
        <v>3694</v>
      </c>
      <c r="D173" s="4">
        <v>2</v>
      </c>
      <c r="E173" t="str">
        <f t="shared" si="3"/>
        <v>백만엔</v>
      </c>
    </row>
    <row r="174" spans="3:14">
      <c r="C174" s="4" t="s">
        <v>3689</v>
      </c>
      <c r="D174" s="4">
        <v>5.3</v>
      </c>
      <c r="E174" t="str">
        <f t="shared" si="3"/>
        <v>백만엔</v>
      </c>
    </row>
    <row r="175" spans="3:14">
      <c r="C175" s="4" t="s">
        <v>3704</v>
      </c>
      <c r="D175" s="4">
        <v>1</v>
      </c>
      <c r="E175" t="str">
        <f t="shared" si="3"/>
        <v>백만엔</v>
      </c>
    </row>
    <row r="176" spans="3:14">
      <c r="C176" s="4"/>
      <c r="D176" s="4"/>
      <c r="E176" t="str">
        <f t="shared" si="3"/>
        <v>백만엔</v>
      </c>
    </row>
    <row r="177" spans="3:10">
      <c r="C177" s="4"/>
      <c r="D177" s="4"/>
      <c r="E177" t="str">
        <f t="shared" si="3"/>
        <v>백만엔</v>
      </c>
    </row>
    <row r="178" spans="3:10">
      <c r="C178" s="4"/>
      <c r="D178" s="4"/>
      <c r="E178" t="str">
        <f t="shared" si="3"/>
        <v>백만엔</v>
      </c>
    </row>
    <row r="179" spans="3:10">
      <c r="C179" s="4"/>
      <c r="D179" s="4"/>
      <c r="E179" t="str">
        <f t="shared" si="3"/>
        <v>백만엔</v>
      </c>
    </row>
    <row r="180" spans="3:10">
      <c r="C180" s="4"/>
      <c r="D180" s="4"/>
      <c r="E180" t="str">
        <f t="shared" si="3"/>
        <v>백만엔</v>
      </c>
    </row>
    <row r="181" spans="3:10">
      <c r="C181" s="4"/>
      <c r="D181" s="4"/>
      <c r="E181" t="str">
        <f t="shared" si="3"/>
        <v>백만엔</v>
      </c>
    </row>
    <row r="182" spans="3:10">
      <c r="C182" s="4"/>
      <c r="D182" s="4"/>
      <c r="E182" t="str">
        <f t="shared" si="3"/>
        <v>백만엔</v>
      </c>
    </row>
    <row r="183" spans="3:10">
      <c r="C183" s="4"/>
      <c r="D183" s="4"/>
      <c r="E183" t="str">
        <f t="shared" si="3"/>
        <v>백만엔</v>
      </c>
    </row>
    <row r="184" spans="3:10">
      <c r="C184" s="4"/>
      <c r="D184" s="4"/>
      <c r="E184" t="str">
        <f t="shared" si="3"/>
        <v>백만엔</v>
      </c>
    </row>
    <row r="185" spans="3:10">
      <c r="C185" s="4"/>
      <c r="D185" s="4"/>
      <c r="E185" t="str">
        <f t="shared" si="3"/>
        <v>백만엔</v>
      </c>
    </row>
    <row r="186" spans="3:10">
      <c r="C186" s="4"/>
      <c r="D186" s="4"/>
      <c r="E186" t="str">
        <f t="shared" si="3"/>
        <v>백만엔</v>
      </c>
    </row>
    <row r="187" spans="3:10">
      <c r="C187" s="4"/>
      <c r="D187" s="4"/>
      <c r="E187" t="str">
        <f t="shared" si="3"/>
        <v>백만엔</v>
      </c>
    </row>
    <row r="188" spans="3:10">
      <c r="C188" s="4"/>
      <c r="D188" s="4"/>
      <c r="E188" t="str">
        <f t="shared" si="3"/>
        <v>백만엔</v>
      </c>
    </row>
    <row r="189" spans="3:10">
      <c r="C189" s="4"/>
      <c r="D189" s="4"/>
      <c r="E189" t="str">
        <f t="shared" si="3"/>
        <v>백만엔</v>
      </c>
    </row>
    <row r="191" spans="3:10">
      <c r="C191" t="str">
        <f>lang!A116</f>
        <v>재생품</v>
      </c>
      <c r="D191" t="str">
        <f>lang!A19</f>
        <v>거래액(백만엔)</v>
      </c>
      <c r="F191" t="str">
        <f>lang!A21</f>
        <v>코드</v>
      </c>
      <c r="G191" t="str">
        <f>lang!A22</f>
        <v>큰 분류</v>
      </c>
      <c r="H191" s="85" t="str">
        <f>lang!A23</f>
        <v>중간 분류</v>
      </c>
      <c r="I191" s="85" t="str">
        <f>lang!A24</f>
        <v>소분류</v>
      </c>
      <c r="J191" s="85" t="str">
        <f>lang!A25</f>
        <v>세부</v>
      </c>
    </row>
    <row r="192" spans="3:10">
      <c r="C192" s="2" t="s">
        <v>10428</v>
      </c>
      <c r="D192" s="3">
        <v>10</v>
      </c>
      <c r="E192" s="43"/>
      <c r="F192" t="str">
        <f>listS!T3002</f>
        <v>251109</v>
      </c>
      <c r="G192" s="122" t="s">
        <v>3751</v>
      </c>
      <c r="H192" s="90" t="s">
        <v>3809</v>
      </c>
      <c r="I192" s="90" t="s">
        <v>3996</v>
      </c>
      <c r="J192" s="90" t="s">
        <v>10430</v>
      </c>
    </row>
    <row r="193" spans="3:10">
      <c r="C193" s="2" t="s">
        <v>10429</v>
      </c>
      <c r="D193" s="3">
        <v>30</v>
      </c>
      <c r="E193" s="43"/>
      <c r="F193" t="str">
        <f>listS!T3062</f>
        <v>221101</v>
      </c>
      <c r="G193" s="122" t="s">
        <v>3749</v>
      </c>
      <c r="H193" s="90" t="s">
        <v>3806</v>
      </c>
      <c r="I193" s="90" t="s">
        <v>3806</v>
      </c>
      <c r="J193" s="90" t="s">
        <v>10431</v>
      </c>
    </row>
    <row r="194" spans="3:10">
      <c r="C194" s="2"/>
      <c r="D194" s="3"/>
      <c r="E194" s="43"/>
      <c r="F194" t="str">
        <f>listS!T3122</f>
        <v/>
      </c>
      <c r="G194" s="122"/>
      <c r="H194" s="90"/>
      <c r="I194" s="90"/>
      <c r="J194" s="90"/>
    </row>
  </sheetData>
  <sheetProtection algorithmName="SHA-512" hashValue="TcgVRwHaPj2kisVKSkdQHs8jvVkutGTRLDYxvtRDeYakmUNOPmi5uazdHfzGTGQrpmxHTB96YA1wAEUTvVqyGw==" saltValue="2EN8QjPD24PplnH0cY+08g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5BD1236A-7CDC-4053-A140-2F2C49CCF814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topLeftCell="A112" zoomScale="78" zoomScaleNormal="78" workbookViewId="0">
      <selection activeCell="A126" sqref="A126"/>
    </sheetView>
  </sheetViews>
  <sheetFormatPr defaultRowHeight="18"/>
  <cols>
    <col min="1" max="1" width="39.08203125" customWidth="1"/>
    <col min="2" max="2" width="36.83203125" customWidth="1"/>
  </cols>
  <sheetData>
    <row r="1" spans="1:16" ht="18.5" thickBot="1">
      <c r="A1" t="str">
        <f>F1</f>
        <v>KR</v>
      </c>
      <c r="B1" s="84" t="s">
        <v>2176</v>
      </c>
      <c r="D1" s="132" t="s">
        <v>2872</v>
      </c>
      <c r="E1" s="132" t="s">
        <v>3528</v>
      </c>
      <c r="F1" s="132" t="s">
        <v>4225</v>
      </c>
      <c r="G1" s="132" t="s">
        <v>4914</v>
      </c>
      <c r="H1" s="152" t="s">
        <v>5604</v>
      </c>
      <c r="I1" s="132" t="s">
        <v>6293</v>
      </c>
      <c r="J1" s="132" t="s">
        <v>6294</v>
      </c>
      <c r="K1" s="132" t="s">
        <v>6983</v>
      </c>
      <c r="L1" s="132" t="s">
        <v>7675</v>
      </c>
      <c r="M1" s="132" t="s">
        <v>8366</v>
      </c>
      <c r="N1" s="132" t="s">
        <v>9051</v>
      </c>
      <c r="O1" s="132" t="s">
        <v>9720</v>
      </c>
      <c r="P1" s="132" t="s">
        <v>10303</v>
      </c>
    </row>
    <row r="2" spans="1:16" ht="70.5" thickBot="1">
      <c r="A2" t="str">
        <f t="shared" ref="A2:A65" si="0">F2</f>
        <v>CO2 계산 시트Simple CO2 AccounT(SCAT1.2.3)plus</v>
      </c>
      <c r="B2" t="s">
        <v>0</v>
      </c>
      <c r="D2" s="132" t="s">
        <v>2180</v>
      </c>
      <c r="E2" s="132" t="s">
        <v>2873</v>
      </c>
      <c r="F2" s="132" t="s">
        <v>3529</v>
      </c>
      <c r="G2" s="132" t="s">
        <v>4226</v>
      </c>
      <c r="H2" s="132" t="s">
        <v>4915</v>
      </c>
      <c r="I2" s="132" t="s">
        <v>5605</v>
      </c>
      <c r="J2" s="132" t="s">
        <v>5605</v>
      </c>
      <c r="K2" s="132" t="s">
        <v>6295</v>
      </c>
      <c r="L2" s="132" t="s">
        <v>6984</v>
      </c>
      <c r="M2" s="132" t="s">
        <v>7676</v>
      </c>
      <c r="N2" s="132" t="s">
        <v>8367</v>
      </c>
      <c r="O2" s="132" t="s">
        <v>9052</v>
      </c>
      <c r="P2" s="132" t="s">
        <v>9721</v>
      </c>
    </row>
    <row r="3" spans="1:16" ht="30.5" thickBot="1">
      <c r="A3" t="str">
        <f t="shared" si="0"/>
        <v>비밀번호 주2)</v>
      </c>
      <c r="B3" s="6" t="s">
        <v>2</v>
      </c>
      <c r="D3" s="132" t="s">
        <v>2181</v>
      </c>
      <c r="E3" s="132" t="s">
        <v>2874</v>
      </c>
      <c r="F3" s="132" t="s">
        <v>3530</v>
      </c>
      <c r="G3" s="132" t="s">
        <v>4227</v>
      </c>
      <c r="H3" s="132" t="s">
        <v>4916</v>
      </c>
      <c r="I3" s="132" t="s">
        <v>5606</v>
      </c>
      <c r="J3" s="132" t="s">
        <v>5606</v>
      </c>
      <c r="K3" s="132" t="s">
        <v>6296</v>
      </c>
      <c r="L3" s="132" t="s">
        <v>6985</v>
      </c>
      <c r="M3" s="132" t="s">
        <v>7677</v>
      </c>
      <c r="N3" s="132" t="s">
        <v>8368</v>
      </c>
      <c r="O3" s="132" t="s">
        <v>9053</v>
      </c>
      <c r="P3" s="132" t="s">
        <v>9722</v>
      </c>
    </row>
    <row r="4" spans="1:16" ht="18.5" thickBot="1">
      <c r="A4" t="str">
        <f t="shared" si="0"/>
        <v>연료</v>
      </c>
      <c r="B4" t="s">
        <v>4</v>
      </c>
      <c r="D4" s="132" t="s">
        <v>2182</v>
      </c>
      <c r="E4" s="132" t="s">
        <v>2875</v>
      </c>
      <c r="F4" s="132" t="s">
        <v>3531</v>
      </c>
      <c r="G4" s="132" t="s">
        <v>4228</v>
      </c>
      <c r="H4" s="132" t="s">
        <v>4917</v>
      </c>
      <c r="I4" s="132" t="s">
        <v>5607</v>
      </c>
      <c r="J4" s="132" t="s">
        <v>5607</v>
      </c>
      <c r="K4" s="132" t="s">
        <v>6297</v>
      </c>
      <c r="L4" s="132" t="s">
        <v>6986</v>
      </c>
      <c r="M4" s="132" t="s">
        <v>7678</v>
      </c>
      <c r="N4" s="132" t="s">
        <v>8369</v>
      </c>
      <c r="O4" s="132" t="s">
        <v>9054</v>
      </c>
      <c r="P4" s="132" t="s">
        <v>2875</v>
      </c>
    </row>
    <row r="5" spans="1:16" ht="20.5" thickBot="1">
      <c r="A5" t="str">
        <f t="shared" si="0"/>
        <v>종류주3)</v>
      </c>
      <c r="B5" t="s">
        <v>5</v>
      </c>
      <c r="D5" s="132" t="s">
        <v>2183</v>
      </c>
      <c r="E5" s="132" t="s">
        <v>2876</v>
      </c>
      <c r="F5" s="132" t="s">
        <v>3532</v>
      </c>
      <c r="G5" s="132" t="s">
        <v>4229</v>
      </c>
      <c r="H5" s="132" t="s">
        <v>4918</v>
      </c>
      <c r="I5" s="132" t="s">
        <v>5608</v>
      </c>
      <c r="J5" s="132" t="s">
        <v>5608</v>
      </c>
      <c r="K5" s="132" t="s">
        <v>6298</v>
      </c>
      <c r="L5" s="132" t="s">
        <v>6987</v>
      </c>
      <c r="M5" s="132" t="s">
        <v>7679</v>
      </c>
      <c r="N5" s="132" t="s">
        <v>8370</v>
      </c>
      <c r="O5" s="132" t="s">
        <v>9055</v>
      </c>
      <c r="P5" s="132" t="s">
        <v>9723</v>
      </c>
    </row>
    <row r="6" spans="1:16" ht="30.5" thickBot="1">
      <c r="A6" t="str">
        <f t="shared" si="0"/>
        <v>양주 4)</v>
      </c>
      <c r="B6" t="s">
        <v>6</v>
      </c>
      <c r="D6" s="132" t="s">
        <v>2184</v>
      </c>
      <c r="E6" s="132" t="s">
        <v>2877</v>
      </c>
      <c r="F6" s="132" t="s">
        <v>3533</v>
      </c>
      <c r="G6" s="132" t="s">
        <v>4230</v>
      </c>
      <c r="H6" s="132" t="s">
        <v>4919</v>
      </c>
      <c r="I6" s="132" t="s">
        <v>5609</v>
      </c>
      <c r="J6" s="132" t="s">
        <v>5609</v>
      </c>
      <c r="K6" s="132" t="s">
        <v>6299</v>
      </c>
      <c r="L6" s="132" t="s">
        <v>6988</v>
      </c>
      <c r="M6" s="132" t="s">
        <v>7680</v>
      </c>
      <c r="N6" s="132" t="s">
        <v>8371</v>
      </c>
      <c r="O6" s="132" t="s">
        <v>9056</v>
      </c>
      <c r="P6" s="132" t="s">
        <v>9724</v>
      </c>
    </row>
    <row r="7" spans="1:16" ht="18.5" thickBot="1">
      <c r="A7" t="str">
        <f t="shared" si="0"/>
        <v>단위</v>
      </c>
      <c r="B7" t="s">
        <v>7</v>
      </c>
      <c r="D7" s="132" t="s">
        <v>2185</v>
      </c>
      <c r="E7" s="132" t="s">
        <v>2878</v>
      </c>
      <c r="F7" s="132" t="s">
        <v>3534</v>
      </c>
      <c r="G7" s="132" t="s">
        <v>4231</v>
      </c>
      <c r="H7" s="132" t="s">
        <v>4920</v>
      </c>
      <c r="I7" s="132" t="s">
        <v>5610</v>
      </c>
      <c r="J7" s="132" t="s">
        <v>5610</v>
      </c>
      <c r="K7" s="132" t="s">
        <v>6300</v>
      </c>
      <c r="L7" s="132" t="s">
        <v>6989</v>
      </c>
      <c r="M7" s="132" t="s">
        <v>7681</v>
      </c>
      <c r="N7" s="132" t="s">
        <v>8372</v>
      </c>
      <c r="O7" s="132" t="s">
        <v>9057</v>
      </c>
      <c r="P7" s="132" t="s">
        <v>9725</v>
      </c>
    </row>
    <row r="8" spans="1:16" ht="20.5" thickBot="1">
      <c r="A8" t="str">
        <f t="shared" si="0"/>
        <v>힘</v>
      </c>
      <c r="B8" t="s">
        <v>15</v>
      </c>
      <c r="D8" s="132" t="s">
        <v>2186</v>
      </c>
      <c r="E8" s="132" t="s">
        <v>15</v>
      </c>
      <c r="F8" s="132" t="s">
        <v>3535</v>
      </c>
      <c r="G8" s="132" t="s">
        <v>4232</v>
      </c>
      <c r="H8" s="132" t="s">
        <v>4921</v>
      </c>
      <c r="I8" s="132" t="s">
        <v>5611</v>
      </c>
      <c r="J8" s="132" t="s">
        <v>5611</v>
      </c>
      <c r="K8" s="132" t="s">
        <v>6301</v>
      </c>
      <c r="L8" s="132" t="s">
        <v>6990</v>
      </c>
      <c r="M8" s="132" t="s">
        <v>7682</v>
      </c>
      <c r="N8" s="132" t="s">
        <v>8373</v>
      </c>
      <c r="O8" s="132" t="s">
        <v>9058</v>
      </c>
      <c r="P8" s="132" t="s">
        <v>9726</v>
      </c>
    </row>
    <row r="9" spans="1:16" ht="18.5" thickBot="1">
      <c r="A9" t="str">
        <f t="shared" si="0"/>
        <v>양</v>
      </c>
      <c r="B9" t="s">
        <v>16</v>
      </c>
      <c r="D9" s="132" t="s">
        <v>2187</v>
      </c>
      <c r="E9" s="132" t="s">
        <v>2879</v>
      </c>
      <c r="F9" s="132" t="s">
        <v>3536</v>
      </c>
      <c r="G9" s="132" t="s">
        <v>4233</v>
      </c>
      <c r="H9" s="132" t="s">
        <v>4922</v>
      </c>
      <c r="I9" s="132" t="s">
        <v>5612</v>
      </c>
      <c r="J9" s="132" t="s">
        <v>5612</v>
      </c>
      <c r="K9" s="132" t="s">
        <v>6302</v>
      </c>
      <c r="L9" s="132" t="s">
        <v>6991</v>
      </c>
      <c r="M9" s="132" t="s">
        <v>7683</v>
      </c>
      <c r="N9" s="132" t="s">
        <v>8374</v>
      </c>
      <c r="O9" s="132" t="s">
        <v>9059</v>
      </c>
      <c r="P9" s="132" t="s">
        <v>9727</v>
      </c>
    </row>
    <row r="10" spans="1:16" ht="18.5" thickBot="1">
      <c r="A10" t="str">
        <f t="shared" si="0"/>
        <v>단위</v>
      </c>
      <c r="B10" t="s">
        <v>7</v>
      </c>
      <c r="D10" s="132" t="s">
        <v>2185</v>
      </c>
      <c r="E10" s="132" t="s">
        <v>2878</v>
      </c>
      <c r="F10" s="132" t="s">
        <v>3534</v>
      </c>
      <c r="G10" s="132" t="s">
        <v>4231</v>
      </c>
      <c r="H10" s="132" t="s">
        <v>4920</v>
      </c>
      <c r="I10" s="132" t="s">
        <v>5610</v>
      </c>
      <c r="J10" s="132" t="s">
        <v>5610</v>
      </c>
      <c r="K10" s="132" t="s">
        <v>6300</v>
      </c>
      <c r="L10" s="132" t="s">
        <v>6989</v>
      </c>
      <c r="M10" s="132" t="s">
        <v>7681</v>
      </c>
      <c r="N10" s="132" t="s">
        <v>8372</v>
      </c>
      <c r="O10" s="132" t="s">
        <v>9057</v>
      </c>
      <c r="P10" s="132" t="s">
        <v>9725</v>
      </c>
    </row>
    <row r="11" spans="1:16" ht="18.5" thickBot="1">
      <c r="A11" t="str">
        <f t="shared" si="0"/>
        <v>합계</v>
      </c>
      <c r="B11" t="s">
        <v>22</v>
      </c>
      <c r="D11" s="132" t="s">
        <v>2188</v>
      </c>
      <c r="E11" s="132" t="s">
        <v>2880</v>
      </c>
      <c r="F11" s="132" t="s">
        <v>3537</v>
      </c>
      <c r="G11" s="132" t="s">
        <v>4234</v>
      </c>
      <c r="H11" s="132" t="s">
        <v>2188</v>
      </c>
      <c r="I11" s="132" t="s">
        <v>2188</v>
      </c>
      <c r="J11" s="132" t="s">
        <v>2188</v>
      </c>
      <c r="K11" s="132" t="s">
        <v>6303</v>
      </c>
      <c r="L11" s="132" t="s">
        <v>6992</v>
      </c>
      <c r="M11" s="132" t="s">
        <v>7684</v>
      </c>
      <c r="N11" s="132" t="s">
        <v>8375</v>
      </c>
      <c r="O11" s="132" t="s">
        <v>2188</v>
      </c>
      <c r="P11" s="132" t="s">
        <v>2880</v>
      </c>
    </row>
    <row r="12" spans="1:16" ht="20.5" thickBot="1">
      <c r="A12" t="str">
        <f t="shared" si="0"/>
        <v>매출</v>
      </c>
      <c r="B12" s="6" t="s">
        <v>23</v>
      </c>
      <c r="D12" s="132" t="s">
        <v>2189</v>
      </c>
      <c r="E12" s="132" t="s">
        <v>2881</v>
      </c>
      <c r="F12" s="132" t="s">
        <v>3538</v>
      </c>
      <c r="G12" s="132" t="s">
        <v>4235</v>
      </c>
      <c r="H12" s="132" t="s">
        <v>4923</v>
      </c>
      <c r="I12" s="132" t="s">
        <v>5613</v>
      </c>
      <c r="J12" s="132" t="s">
        <v>5613</v>
      </c>
      <c r="K12" s="132" t="s">
        <v>6304</v>
      </c>
      <c r="L12" s="132" t="s">
        <v>6993</v>
      </c>
      <c r="M12" s="132" t="s">
        <v>7685</v>
      </c>
      <c r="N12" s="132" t="s">
        <v>8376</v>
      </c>
      <c r="O12" s="132" t="s">
        <v>9060</v>
      </c>
      <c r="P12" s="132" t="s">
        <v>9728</v>
      </c>
    </row>
    <row r="13" spans="1:16" ht="20.5" thickBot="1">
      <c r="A13" t="str">
        <f t="shared" si="0"/>
        <v>백만엔</v>
      </c>
      <c r="B13" t="s">
        <v>24</v>
      </c>
      <c r="D13" s="132" t="s">
        <v>2190</v>
      </c>
      <c r="E13" s="132" t="s">
        <v>2882</v>
      </c>
      <c r="F13" s="132" t="s">
        <v>3539</v>
      </c>
      <c r="G13" s="132" t="s">
        <v>4236</v>
      </c>
      <c r="H13" s="132" t="s">
        <v>4924</v>
      </c>
      <c r="I13" s="132" t="s">
        <v>5614</v>
      </c>
      <c r="J13" s="132" t="s">
        <v>5614</v>
      </c>
      <c r="K13" s="132" t="s">
        <v>6305</v>
      </c>
      <c r="L13" s="132" t="s">
        <v>6994</v>
      </c>
      <c r="M13" s="132" t="s">
        <v>7686</v>
      </c>
      <c r="N13" s="132" t="s">
        <v>8377</v>
      </c>
      <c r="O13" s="132" t="s">
        <v>9061</v>
      </c>
      <c r="P13" s="132" t="s">
        <v>9729</v>
      </c>
    </row>
    <row r="14" spans="1:16" ht="40.5" thickBot="1">
      <c r="A14" t="str">
        <f t="shared" si="0"/>
        <v>백만엔당 직접 CO2 배출</v>
      </c>
      <c r="B14" s="6" t="s">
        <v>25</v>
      </c>
      <c r="D14" s="132" t="s">
        <v>2191</v>
      </c>
      <c r="E14" s="132" t="s">
        <v>2883</v>
      </c>
      <c r="F14" s="132" t="s">
        <v>3540</v>
      </c>
      <c r="G14" s="132" t="s">
        <v>4237</v>
      </c>
      <c r="H14" s="132" t="s">
        <v>4925</v>
      </c>
      <c r="I14" s="132" t="s">
        <v>5615</v>
      </c>
      <c r="J14" s="132" t="s">
        <v>5615</v>
      </c>
      <c r="K14" s="132" t="s">
        <v>6306</v>
      </c>
      <c r="L14" s="132" t="s">
        <v>6995</v>
      </c>
      <c r="M14" s="132" t="s">
        <v>7687</v>
      </c>
      <c r="N14" s="132" t="s">
        <v>8378</v>
      </c>
      <c r="O14" s="132" t="s">
        <v>9062</v>
      </c>
      <c r="P14" s="132" t="s">
        <v>9730</v>
      </c>
    </row>
    <row r="15" spans="1:16" ht="20.5" thickBot="1">
      <c r="A15" t="str">
        <f t="shared" si="0"/>
        <v>ton/백만엔</v>
      </c>
      <c r="B15" t="s">
        <v>26</v>
      </c>
      <c r="D15" s="132" t="s">
        <v>2192</v>
      </c>
      <c r="E15" s="132" t="s">
        <v>2884</v>
      </c>
      <c r="F15" s="132" t="s">
        <v>3541</v>
      </c>
      <c r="G15" s="132" t="s">
        <v>4238</v>
      </c>
      <c r="H15" s="132" t="s">
        <v>4926</v>
      </c>
      <c r="I15" s="132" t="s">
        <v>5616</v>
      </c>
      <c r="J15" s="132" t="s">
        <v>5616</v>
      </c>
      <c r="K15" s="132" t="s">
        <v>6307</v>
      </c>
      <c r="L15" s="132" t="s">
        <v>6996</v>
      </c>
      <c r="M15" s="132" t="s">
        <v>7688</v>
      </c>
      <c r="N15" s="132" t="s">
        <v>8379</v>
      </c>
      <c r="O15" s="132" t="s">
        <v>9063</v>
      </c>
      <c r="P15" s="132" t="s">
        <v>9731</v>
      </c>
    </row>
    <row r="16" spans="1:16" ht="60.5" thickBot="1">
      <c r="A16" t="str">
        <f t="shared" si="0"/>
        <v>백만엔당 직간접 CO2 배출</v>
      </c>
      <c r="B16" s="6" t="s">
        <v>27</v>
      </c>
      <c r="D16" s="132" t="s">
        <v>2193</v>
      </c>
      <c r="E16" s="132" t="s">
        <v>2885</v>
      </c>
      <c r="F16" s="132" t="s">
        <v>3542</v>
      </c>
      <c r="G16" s="132" t="s">
        <v>4239</v>
      </c>
      <c r="H16" s="132" t="s">
        <v>4927</v>
      </c>
      <c r="I16" s="132" t="s">
        <v>5617</v>
      </c>
      <c r="J16" s="132" t="s">
        <v>5617</v>
      </c>
      <c r="K16" s="132" t="s">
        <v>6308</v>
      </c>
      <c r="L16" s="132" t="s">
        <v>6997</v>
      </c>
      <c r="M16" s="132" t="s">
        <v>7689</v>
      </c>
      <c r="N16" s="132" t="s">
        <v>8380</v>
      </c>
      <c r="O16" s="132" t="s">
        <v>9064</v>
      </c>
      <c r="P16" s="132" t="s">
        <v>9732</v>
      </c>
    </row>
    <row r="17" spans="1:16" ht="20.5" thickBot="1">
      <c r="A17" t="str">
        <f t="shared" si="0"/>
        <v>ton/백만엔</v>
      </c>
      <c r="B17" t="s">
        <v>26</v>
      </c>
      <c r="D17" s="132" t="s">
        <v>2192</v>
      </c>
      <c r="E17" s="132" t="s">
        <v>2884</v>
      </c>
      <c r="F17" s="132" t="s">
        <v>3541</v>
      </c>
      <c r="G17" s="132" t="s">
        <v>4238</v>
      </c>
      <c r="H17" s="132" t="s">
        <v>4926</v>
      </c>
      <c r="I17" s="132" t="s">
        <v>5616</v>
      </c>
      <c r="J17" s="132" t="s">
        <v>5616</v>
      </c>
      <c r="K17" s="132" t="s">
        <v>6307</v>
      </c>
      <c r="L17" s="132" t="s">
        <v>6996</v>
      </c>
      <c r="M17" s="132" t="s">
        <v>7688</v>
      </c>
      <c r="N17" s="132" t="s">
        <v>8379</v>
      </c>
      <c r="O17" s="132" t="s">
        <v>9063</v>
      </c>
      <c r="P17" s="132" t="s">
        <v>9731</v>
      </c>
    </row>
    <row r="18" spans="1:16" ht="20.5" thickBot="1">
      <c r="A18" t="str">
        <f t="shared" si="0"/>
        <v>자재명</v>
      </c>
      <c r="B18" t="s">
        <v>31</v>
      </c>
      <c r="D18" s="132" t="s">
        <v>2194</v>
      </c>
      <c r="E18" s="132" t="s">
        <v>2886</v>
      </c>
      <c r="F18" s="132" t="s">
        <v>3543</v>
      </c>
      <c r="G18" s="132" t="s">
        <v>4240</v>
      </c>
      <c r="H18" s="132" t="s">
        <v>4928</v>
      </c>
      <c r="I18" s="132" t="s">
        <v>5618</v>
      </c>
      <c r="J18" s="132" t="s">
        <v>5618</v>
      </c>
      <c r="K18" s="132" t="s">
        <v>6309</v>
      </c>
      <c r="L18" s="132" t="s">
        <v>6998</v>
      </c>
      <c r="M18" s="132" t="s">
        <v>7690</v>
      </c>
      <c r="N18" s="132" t="s">
        <v>8381</v>
      </c>
      <c r="O18" s="132" t="s">
        <v>9065</v>
      </c>
      <c r="P18" s="132" t="s">
        <v>9733</v>
      </c>
    </row>
    <row r="19" spans="1:16" ht="40.5" thickBot="1">
      <c r="A19" t="str">
        <f t="shared" si="0"/>
        <v>거래액(백만엔)</v>
      </c>
      <c r="B19" t="s">
        <v>32</v>
      </c>
      <c r="D19" s="132" t="s">
        <v>2195</v>
      </c>
      <c r="E19" s="132" t="s">
        <v>2887</v>
      </c>
      <c r="F19" s="132" t="s">
        <v>3544</v>
      </c>
      <c r="G19" s="132" t="s">
        <v>4241</v>
      </c>
      <c r="H19" s="132" t="s">
        <v>4929</v>
      </c>
      <c r="I19" s="132" t="s">
        <v>5619</v>
      </c>
      <c r="J19" s="132" t="s">
        <v>5619</v>
      </c>
      <c r="K19" s="132" t="s">
        <v>6310</v>
      </c>
      <c r="L19" s="132" t="s">
        <v>6999</v>
      </c>
      <c r="M19" s="132" t="s">
        <v>7691</v>
      </c>
      <c r="N19" s="132" t="s">
        <v>8382</v>
      </c>
      <c r="O19" s="132" t="s">
        <v>9066</v>
      </c>
      <c r="P19" s="132" t="s">
        <v>9734</v>
      </c>
    </row>
    <row r="20" spans="1:16" ht="18.5" thickBot="1">
      <c r="A20" t="str">
        <f t="shared" si="0"/>
        <v>범주</v>
      </c>
      <c r="B20" t="s">
        <v>33</v>
      </c>
      <c r="D20" s="132" t="s">
        <v>2196</v>
      </c>
      <c r="E20" s="132" t="s">
        <v>2888</v>
      </c>
      <c r="F20" s="132" t="s">
        <v>3545</v>
      </c>
      <c r="G20" s="132" t="s">
        <v>4242</v>
      </c>
      <c r="H20" s="132" t="s">
        <v>4930</v>
      </c>
      <c r="I20" s="132" t="s">
        <v>5620</v>
      </c>
      <c r="J20" s="132" t="s">
        <v>5620</v>
      </c>
      <c r="K20" s="132" t="s">
        <v>6311</v>
      </c>
      <c r="L20" s="132" t="s">
        <v>7000</v>
      </c>
      <c r="M20" s="132" t="s">
        <v>7692</v>
      </c>
      <c r="N20" s="132" t="s">
        <v>8383</v>
      </c>
      <c r="O20" s="132" t="s">
        <v>4930</v>
      </c>
      <c r="P20" s="132" t="s">
        <v>9735</v>
      </c>
    </row>
    <row r="21" spans="1:16" ht="18.5" thickBot="1">
      <c r="A21" t="str">
        <f t="shared" si="0"/>
        <v>코드</v>
      </c>
      <c r="B21" t="s">
        <v>34</v>
      </c>
      <c r="D21" s="132" t="s">
        <v>2197</v>
      </c>
      <c r="E21" s="132" t="s">
        <v>2889</v>
      </c>
      <c r="F21" s="132" t="s">
        <v>3546</v>
      </c>
      <c r="G21" s="132" t="s">
        <v>4243</v>
      </c>
      <c r="H21" s="132" t="s">
        <v>4931</v>
      </c>
      <c r="I21" s="132" t="s">
        <v>5621</v>
      </c>
      <c r="J21" s="132" t="s">
        <v>5621</v>
      </c>
      <c r="K21" s="132" t="s">
        <v>6312</v>
      </c>
      <c r="L21" s="132" t="s">
        <v>7001</v>
      </c>
      <c r="M21" s="132" t="s">
        <v>7693</v>
      </c>
      <c r="N21" s="132" t="s">
        <v>8384</v>
      </c>
      <c r="O21" s="132" t="s">
        <v>9067</v>
      </c>
      <c r="P21" s="132" t="s">
        <v>9736</v>
      </c>
    </row>
    <row r="22" spans="1:16" ht="30.5" thickBot="1">
      <c r="A22" t="str">
        <f t="shared" si="0"/>
        <v>큰 분류</v>
      </c>
      <c r="B22" t="s">
        <v>35</v>
      </c>
      <c r="D22" s="132" t="s">
        <v>2198</v>
      </c>
      <c r="E22" s="132" t="s">
        <v>35</v>
      </c>
      <c r="F22" s="132" t="s">
        <v>3547</v>
      </c>
      <c r="G22" s="132" t="s">
        <v>4244</v>
      </c>
      <c r="H22" s="132" t="s">
        <v>4932</v>
      </c>
      <c r="I22" s="132" t="s">
        <v>5622</v>
      </c>
      <c r="J22" s="132" t="s">
        <v>5622</v>
      </c>
      <c r="K22" s="132" t="s">
        <v>6313</v>
      </c>
      <c r="L22" s="132" t="s">
        <v>7002</v>
      </c>
      <c r="M22" s="132" t="s">
        <v>7694</v>
      </c>
      <c r="N22" s="132" t="s">
        <v>8385</v>
      </c>
      <c r="O22" s="132" t="s">
        <v>9068</v>
      </c>
      <c r="P22" s="132" t="s">
        <v>9737</v>
      </c>
    </row>
    <row r="23" spans="1:16" ht="20.5" thickBot="1">
      <c r="A23" t="str">
        <f t="shared" si="0"/>
        <v>중간 분류</v>
      </c>
      <c r="B23" s="85" t="s">
        <v>36</v>
      </c>
      <c r="D23" s="132" t="s">
        <v>2199</v>
      </c>
      <c r="E23" s="132" t="s">
        <v>2890</v>
      </c>
      <c r="F23" s="132" t="s">
        <v>3548</v>
      </c>
      <c r="G23" s="132" t="s">
        <v>4245</v>
      </c>
      <c r="H23" s="132" t="s">
        <v>4933</v>
      </c>
      <c r="I23" s="132" t="s">
        <v>5623</v>
      </c>
      <c r="J23" s="132" t="s">
        <v>5623</v>
      </c>
      <c r="K23" s="132" t="s">
        <v>6314</v>
      </c>
      <c r="L23" s="132" t="s">
        <v>7003</v>
      </c>
      <c r="M23" s="132" t="s">
        <v>7695</v>
      </c>
      <c r="N23" s="132" t="s">
        <v>8386</v>
      </c>
      <c r="O23" s="132" t="s">
        <v>9069</v>
      </c>
      <c r="P23" s="132" t="s">
        <v>9738</v>
      </c>
    </row>
    <row r="24" spans="1:16" ht="30.5" thickBot="1">
      <c r="A24" t="str">
        <f t="shared" si="0"/>
        <v>소분류</v>
      </c>
      <c r="B24" s="85" t="s">
        <v>37</v>
      </c>
      <c r="D24" s="132" t="s">
        <v>2200</v>
      </c>
      <c r="E24" s="132" t="s">
        <v>2891</v>
      </c>
      <c r="F24" s="132" t="s">
        <v>3549</v>
      </c>
      <c r="G24" s="132" t="s">
        <v>4246</v>
      </c>
      <c r="H24" s="132" t="s">
        <v>4934</v>
      </c>
      <c r="I24" s="132" t="s">
        <v>5624</v>
      </c>
      <c r="J24" s="132" t="s">
        <v>5624</v>
      </c>
      <c r="K24" s="132" t="s">
        <v>6315</v>
      </c>
      <c r="L24" s="132" t="s">
        <v>7004</v>
      </c>
      <c r="M24" s="132" t="s">
        <v>7696</v>
      </c>
      <c r="N24" s="132" t="s">
        <v>8387</v>
      </c>
      <c r="O24" s="132" t="s">
        <v>9070</v>
      </c>
      <c r="P24" s="132" t="s">
        <v>9739</v>
      </c>
    </row>
    <row r="25" spans="1:16" ht="20.5" thickBot="1">
      <c r="A25" t="str">
        <f t="shared" si="0"/>
        <v>세부</v>
      </c>
      <c r="B25" s="85" t="s">
        <v>38</v>
      </c>
      <c r="D25" s="132" t="s">
        <v>2201</v>
      </c>
      <c r="E25" s="132" t="s">
        <v>2892</v>
      </c>
      <c r="F25" s="132" t="s">
        <v>3550</v>
      </c>
      <c r="G25" s="132" t="s">
        <v>4247</v>
      </c>
      <c r="H25" s="132" t="s">
        <v>4935</v>
      </c>
      <c r="I25" s="132" t="s">
        <v>5625</v>
      </c>
      <c r="J25" s="132" t="s">
        <v>5625</v>
      </c>
      <c r="K25" s="132" t="s">
        <v>6316</v>
      </c>
      <c r="L25" s="132" t="s">
        <v>7005</v>
      </c>
      <c r="M25" s="132" t="s">
        <v>7697</v>
      </c>
      <c r="N25" s="132" t="s">
        <v>8388</v>
      </c>
      <c r="O25" s="132" t="s">
        <v>9071</v>
      </c>
      <c r="P25" s="132" t="s">
        <v>9740</v>
      </c>
    </row>
    <row r="26" spans="1:16" ht="20.5" thickBot="1">
      <c r="A26" t="str">
        <f t="shared" si="0"/>
        <v>발생 폐기물</v>
      </c>
      <c r="B26" t="s">
        <v>79</v>
      </c>
      <c r="D26" s="132" t="s">
        <v>2202</v>
      </c>
      <c r="E26" s="132" t="s">
        <v>2893</v>
      </c>
      <c r="F26" s="132" t="s">
        <v>3551</v>
      </c>
      <c r="G26" s="132" t="s">
        <v>4248</v>
      </c>
      <c r="H26" s="132" t="s">
        <v>4936</v>
      </c>
      <c r="I26" s="132" t="s">
        <v>5626</v>
      </c>
      <c r="J26" s="132" t="s">
        <v>5626</v>
      </c>
      <c r="K26" s="132" t="s">
        <v>6317</v>
      </c>
      <c r="L26" s="132" t="s">
        <v>7006</v>
      </c>
      <c r="M26" s="132" t="s">
        <v>7698</v>
      </c>
      <c r="N26" s="132" t="s">
        <v>8389</v>
      </c>
      <c r="O26" s="132" t="s">
        <v>9072</v>
      </c>
      <c r="P26" s="132" t="s">
        <v>9741</v>
      </c>
    </row>
    <row r="27" spans="1:16" ht="20.5" thickBot="1">
      <c r="A27" t="str">
        <f t="shared" si="0"/>
        <v>처리량 t</v>
      </c>
      <c r="B27" t="s">
        <v>80</v>
      </c>
      <c r="D27" s="132" t="s">
        <v>2203</v>
      </c>
      <c r="E27" s="132" t="s">
        <v>2894</v>
      </c>
      <c r="F27" s="132" t="s">
        <v>3552</v>
      </c>
      <c r="G27" s="132" t="s">
        <v>4249</v>
      </c>
      <c r="H27" s="132" t="s">
        <v>4937</v>
      </c>
      <c r="I27" s="132" t="s">
        <v>5627</v>
      </c>
      <c r="J27" s="132" t="s">
        <v>5627</v>
      </c>
      <c r="K27" s="132" t="s">
        <v>6318</v>
      </c>
      <c r="L27" s="132" t="s">
        <v>7007</v>
      </c>
      <c r="M27" s="132" t="s">
        <v>7699</v>
      </c>
      <c r="N27" s="132" t="s">
        <v>8390</v>
      </c>
      <c r="O27" s="132" t="s">
        <v>9073</v>
      </c>
      <c r="P27" s="132" t="s">
        <v>2894</v>
      </c>
    </row>
    <row r="28" spans="1:16" ht="20.5" thickBot="1">
      <c r="A28" t="str">
        <f t="shared" si="0"/>
        <v>산출물 종류</v>
      </c>
      <c r="B28" s="16" t="s">
        <v>81</v>
      </c>
      <c r="D28" s="132" t="s">
        <v>2204</v>
      </c>
      <c r="E28" s="132" t="s">
        <v>2895</v>
      </c>
      <c r="F28" s="132" t="s">
        <v>3553</v>
      </c>
      <c r="G28" s="132" t="s">
        <v>4250</v>
      </c>
      <c r="H28" s="132" t="s">
        <v>4938</v>
      </c>
      <c r="I28" s="132" t="s">
        <v>5628</v>
      </c>
      <c r="J28" s="132" t="s">
        <v>5628</v>
      </c>
      <c r="K28" s="132" t="s">
        <v>6319</v>
      </c>
      <c r="L28" s="132" t="s">
        <v>7008</v>
      </c>
      <c r="M28" s="132" t="s">
        <v>7700</v>
      </c>
      <c r="N28" s="132" t="s">
        <v>8391</v>
      </c>
      <c r="O28" s="132" t="s">
        <v>9074</v>
      </c>
      <c r="P28" s="132" t="s">
        <v>9742</v>
      </c>
    </row>
    <row r="29" spans="1:16" ht="60.5" thickBot="1">
      <c r="A29" t="str">
        <f t="shared" si="0"/>
        <v>대표 제품 100만엔 환산</v>
      </c>
      <c r="B29" s="85" t="s">
        <v>91</v>
      </c>
      <c r="D29" s="132" t="s">
        <v>2205</v>
      </c>
      <c r="E29" s="132" t="s">
        <v>2896</v>
      </c>
      <c r="F29" s="132" t="s">
        <v>3554</v>
      </c>
      <c r="G29" s="132" t="s">
        <v>4251</v>
      </c>
      <c r="H29" s="132" t="s">
        <v>4939</v>
      </c>
      <c r="I29" s="132" t="s">
        <v>5629</v>
      </c>
      <c r="J29" s="132" t="s">
        <v>5629</v>
      </c>
      <c r="K29" s="132" t="s">
        <v>6320</v>
      </c>
      <c r="L29" s="132" t="s">
        <v>7009</v>
      </c>
      <c r="M29" s="132" t="s">
        <v>7701</v>
      </c>
      <c r="N29" s="132" t="s">
        <v>8392</v>
      </c>
      <c r="O29" s="132" t="s">
        <v>9075</v>
      </c>
      <c r="P29" s="132" t="s">
        <v>9743</v>
      </c>
    </row>
    <row r="30" spans="1:16" ht="20.5" thickBot="1">
      <c r="A30" t="str">
        <f t="shared" si="0"/>
        <v>수명(년)</v>
      </c>
      <c r="B30" t="s">
        <v>93</v>
      </c>
      <c r="D30" s="132" t="s">
        <v>2206</v>
      </c>
      <c r="E30" s="132" t="s">
        <v>2897</v>
      </c>
      <c r="F30" s="132" t="s">
        <v>3555</v>
      </c>
      <c r="G30" s="132" t="s">
        <v>4252</v>
      </c>
      <c r="H30" s="132" t="s">
        <v>4940</v>
      </c>
      <c r="I30" s="132" t="s">
        <v>5630</v>
      </c>
      <c r="J30" s="132" t="s">
        <v>5630</v>
      </c>
      <c r="K30" s="132" t="s">
        <v>6321</v>
      </c>
      <c r="L30" s="132" t="s">
        <v>7010</v>
      </c>
      <c r="M30" s="132" t="s">
        <v>7702</v>
      </c>
      <c r="N30" s="132" t="s">
        <v>8393</v>
      </c>
      <c r="O30" s="132" t="s">
        <v>9076</v>
      </c>
      <c r="P30" s="132" t="s">
        <v>9744</v>
      </c>
    </row>
    <row r="31" spans="1:16" ht="20.5" thickBot="1">
      <c r="A31" t="str">
        <f t="shared" si="0"/>
        <v>가동률(%)</v>
      </c>
      <c r="B31" t="s">
        <v>95</v>
      </c>
      <c r="D31" s="132" t="s">
        <v>2207</v>
      </c>
      <c r="E31" s="132" t="s">
        <v>2898</v>
      </c>
      <c r="F31" s="132" t="s">
        <v>3556</v>
      </c>
      <c r="G31" s="132" t="s">
        <v>4253</v>
      </c>
      <c r="H31" s="132" t="s">
        <v>4941</v>
      </c>
      <c r="I31" s="132" t="s">
        <v>5631</v>
      </c>
      <c r="J31" s="132" t="s">
        <v>5631</v>
      </c>
      <c r="K31" s="132" t="s">
        <v>6322</v>
      </c>
      <c r="L31" s="132" t="s">
        <v>7011</v>
      </c>
      <c r="M31" s="132" t="s">
        <v>7703</v>
      </c>
      <c r="N31" s="132" t="s">
        <v>8394</v>
      </c>
      <c r="O31" s="132" t="s">
        <v>9077</v>
      </c>
      <c r="P31" s="132" t="s">
        <v>9745</v>
      </c>
    </row>
    <row r="32" spans="1:16" ht="30.5" thickBot="1">
      <c r="A32" t="str">
        <f t="shared" si="0"/>
        <v>가동 전력 kw</v>
      </c>
      <c r="B32" t="s">
        <v>96</v>
      </c>
      <c r="D32" s="132" t="s">
        <v>2208</v>
      </c>
      <c r="E32" s="132" t="s">
        <v>2899</v>
      </c>
      <c r="F32" s="132" t="s">
        <v>3557</v>
      </c>
      <c r="G32" s="132" t="s">
        <v>4254</v>
      </c>
      <c r="H32" s="132" t="s">
        <v>4942</v>
      </c>
      <c r="I32" s="132" t="s">
        <v>5632</v>
      </c>
      <c r="J32" s="132" t="s">
        <v>5632</v>
      </c>
      <c r="K32" s="132" t="s">
        <v>6323</v>
      </c>
      <c r="L32" s="132" t="s">
        <v>7012</v>
      </c>
      <c r="M32" s="132" t="s">
        <v>7704</v>
      </c>
      <c r="N32" s="132" t="s">
        <v>8395</v>
      </c>
      <c r="O32" s="132" t="s">
        <v>9078</v>
      </c>
      <c r="P32" s="132" t="s">
        <v>2899</v>
      </c>
    </row>
    <row r="33" spans="1:16" ht="30.5" thickBot="1">
      <c r="A33" t="str">
        <f t="shared" si="0"/>
        <v>연료 소비(L/h)</v>
      </c>
      <c r="B33" t="s">
        <v>98</v>
      </c>
      <c r="D33" s="132" t="s">
        <v>2209</v>
      </c>
      <c r="E33" s="132" t="s">
        <v>2900</v>
      </c>
      <c r="F33" s="132" t="s">
        <v>3558</v>
      </c>
      <c r="G33" s="132" t="s">
        <v>4255</v>
      </c>
      <c r="H33" s="132" t="s">
        <v>4943</v>
      </c>
      <c r="I33" s="132" t="s">
        <v>5633</v>
      </c>
      <c r="J33" s="132" t="s">
        <v>5633</v>
      </c>
      <c r="K33" s="132" t="s">
        <v>6324</v>
      </c>
      <c r="L33" s="132" t="s">
        <v>7013</v>
      </c>
      <c r="M33" s="132" t="s">
        <v>7705</v>
      </c>
      <c r="N33" s="132" t="s">
        <v>8396</v>
      </c>
      <c r="O33" s="132" t="s">
        <v>9079</v>
      </c>
      <c r="P33" s="132" t="s">
        <v>9746</v>
      </c>
    </row>
    <row r="34" spans="1:16" ht="40.5" thickBot="1">
      <c r="A34" t="str">
        <f t="shared" si="0"/>
        <v>제품 100만엔당 중량</v>
      </c>
      <c r="B34" s="85" t="s">
        <v>82</v>
      </c>
      <c r="D34" s="132" t="s">
        <v>2210</v>
      </c>
      <c r="E34" s="132" t="s">
        <v>2901</v>
      </c>
      <c r="F34" s="132" t="s">
        <v>3559</v>
      </c>
      <c r="G34" s="132" t="s">
        <v>4256</v>
      </c>
      <c r="H34" s="132" t="s">
        <v>4944</v>
      </c>
      <c r="I34" s="132" t="s">
        <v>5634</v>
      </c>
      <c r="J34" s="132" t="s">
        <v>5634</v>
      </c>
      <c r="K34" s="132" t="s">
        <v>6325</v>
      </c>
      <c r="L34" s="132" t="s">
        <v>7014</v>
      </c>
      <c r="M34" s="132" t="s">
        <v>7706</v>
      </c>
      <c r="N34" s="132" t="s">
        <v>8397</v>
      </c>
      <c r="O34" s="132" t="s">
        <v>9080</v>
      </c>
      <c r="P34" s="132" t="s">
        <v>9747</v>
      </c>
    </row>
    <row r="35" spans="1:16" ht="18.5" thickBot="1">
      <c r="A35" t="str">
        <f t="shared" si="0"/>
        <v>구성</v>
      </c>
      <c r="B35" s="92" t="s">
        <v>86</v>
      </c>
      <c r="D35" s="132" t="s">
        <v>2211</v>
      </c>
      <c r="E35" s="132" t="s">
        <v>2902</v>
      </c>
      <c r="F35" s="132" t="s">
        <v>3560</v>
      </c>
      <c r="G35" s="132" t="s">
        <v>4257</v>
      </c>
      <c r="H35" s="132" t="s">
        <v>4945</v>
      </c>
      <c r="I35" s="132" t="s">
        <v>5635</v>
      </c>
      <c r="J35" s="132" t="s">
        <v>5635</v>
      </c>
      <c r="K35" s="132" t="s">
        <v>6326</v>
      </c>
      <c r="L35" s="132" t="s">
        <v>7015</v>
      </c>
      <c r="M35" s="132" t="s">
        <v>7707</v>
      </c>
      <c r="N35" s="132" t="s">
        <v>8398</v>
      </c>
      <c r="O35" s="132" t="s">
        <v>9081</v>
      </c>
      <c r="P35" s="132" t="s">
        <v>9748</v>
      </c>
    </row>
    <row r="36" spans="1:16" ht="18.5" thickBot="1">
      <c r="A36" t="str">
        <f t="shared" si="0"/>
        <v>섬유</v>
      </c>
      <c r="B36" s="12" t="s">
        <v>88</v>
      </c>
      <c r="D36" s="132" t="s">
        <v>2212</v>
      </c>
      <c r="E36" s="132" t="s">
        <v>2903</v>
      </c>
      <c r="F36" s="132" t="s">
        <v>3561</v>
      </c>
      <c r="G36" s="132" t="s">
        <v>4258</v>
      </c>
      <c r="H36" s="132" t="s">
        <v>4946</v>
      </c>
      <c r="I36" s="132" t="s">
        <v>5636</v>
      </c>
      <c r="J36" s="132" t="s">
        <v>5636</v>
      </c>
      <c r="K36" s="132" t="s">
        <v>6327</v>
      </c>
      <c r="L36" s="132" t="s">
        <v>7016</v>
      </c>
      <c r="M36" s="132" t="s">
        <v>7708</v>
      </c>
      <c r="N36" s="132" t="s">
        <v>8399</v>
      </c>
      <c r="O36" s="132" t="s">
        <v>2212</v>
      </c>
      <c r="P36" s="132" t="s">
        <v>9749</v>
      </c>
    </row>
    <row r="37" spans="1:16" ht="18.5" thickBot="1">
      <c r="A37" t="str">
        <f t="shared" si="0"/>
        <v>목재</v>
      </c>
      <c r="B37" s="12" t="s">
        <v>92</v>
      </c>
      <c r="D37" s="132" t="s">
        <v>2213</v>
      </c>
      <c r="E37" s="132" t="s">
        <v>2904</v>
      </c>
      <c r="F37" s="132" t="s">
        <v>3562</v>
      </c>
      <c r="G37" s="132" t="s">
        <v>4259</v>
      </c>
      <c r="H37" s="132" t="s">
        <v>4947</v>
      </c>
      <c r="I37" s="132" t="s">
        <v>5637</v>
      </c>
      <c r="J37" s="132" t="s">
        <v>5637</v>
      </c>
      <c r="K37" s="132" t="s">
        <v>6328</v>
      </c>
      <c r="L37" s="132" t="s">
        <v>7017</v>
      </c>
      <c r="M37" s="132" t="s">
        <v>7709</v>
      </c>
      <c r="N37" s="132" t="s">
        <v>8400</v>
      </c>
      <c r="O37" s="132" t="s">
        <v>9082</v>
      </c>
      <c r="P37" s="132" t="s">
        <v>9750</v>
      </c>
    </row>
    <row r="38" spans="1:16" ht="20.5" thickBot="1">
      <c r="A38" t="str">
        <f t="shared" si="0"/>
        <v>펄프・종이</v>
      </c>
      <c r="B38" s="12" t="s">
        <v>94</v>
      </c>
      <c r="D38" s="132" t="s">
        <v>2214</v>
      </c>
      <c r="E38" s="132" t="s">
        <v>2905</v>
      </c>
      <c r="F38" s="132" t="s">
        <v>3563</v>
      </c>
      <c r="G38" s="132" t="s">
        <v>4260</v>
      </c>
      <c r="H38" s="132" t="s">
        <v>4948</v>
      </c>
      <c r="I38" s="132" t="s">
        <v>5638</v>
      </c>
      <c r="J38" s="132" t="s">
        <v>5638</v>
      </c>
      <c r="K38" s="132" t="s">
        <v>6329</v>
      </c>
      <c r="L38" s="132" t="s">
        <v>7018</v>
      </c>
      <c r="M38" s="132" t="s">
        <v>7710</v>
      </c>
      <c r="N38" s="132" t="s">
        <v>8401</v>
      </c>
      <c r="O38" s="132" t="s">
        <v>9083</v>
      </c>
      <c r="P38" s="132" t="s">
        <v>9751</v>
      </c>
    </row>
    <row r="39" spans="1:16" ht="20.5" thickBot="1">
      <c r="A39" t="str">
        <f t="shared" si="0"/>
        <v>화학제품</v>
      </c>
      <c r="B39" s="12" t="s">
        <v>40</v>
      </c>
      <c r="D39" s="132" t="s">
        <v>2215</v>
      </c>
      <c r="E39" s="132" t="s">
        <v>2906</v>
      </c>
      <c r="F39" s="132" t="s">
        <v>3564</v>
      </c>
      <c r="G39" s="132" t="s">
        <v>4261</v>
      </c>
      <c r="H39" s="132" t="s">
        <v>4949</v>
      </c>
      <c r="I39" s="132" t="s">
        <v>5639</v>
      </c>
      <c r="J39" s="132" t="s">
        <v>5639</v>
      </c>
      <c r="K39" s="132" t="s">
        <v>6330</v>
      </c>
      <c r="L39" s="132" t="s">
        <v>7019</v>
      </c>
      <c r="M39" s="132" t="s">
        <v>7711</v>
      </c>
      <c r="N39" s="132" t="s">
        <v>8402</v>
      </c>
      <c r="O39" s="132" t="s">
        <v>9084</v>
      </c>
      <c r="P39" s="132" t="s">
        <v>9752</v>
      </c>
    </row>
    <row r="40" spans="1:16" ht="18.5" thickBot="1">
      <c r="A40" t="str">
        <f t="shared" si="0"/>
        <v>플라스틱</v>
      </c>
      <c r="B40" s="12" t="s">
        <v>97</v>
      </c>
      <c r="D40" s="132" t="s">
        <v>2216</v>
      </c>
      <c r="E40" s="132" t="s">
        <v>2907</v>
      </c>
      <c r="F40" s="132" t="s">
        <v>3565</v>
      </c>
      <c r="G40" s="132" t="s">
        <v>4262</v>
      </c>
      <c r="H40" s="132" t="s">
        <v>4950</v>
      </c>
      <c r="I40" s="132" t="s">
        <v>5640</v>
      </c>
      <c r="J40" s="132" t="s">
        <v>5640</v>
      </c>
      <c r="K40" s="132" t="s">
        <v>6331</v>
      </c>
      <c r="L40" s="132" t="s">
        <v>7020</v>
      </c>
      <c r="M40" s="132" t="s">
        <v>7712</v>
      </c>
      <c r="N40" s="132" t="s">
        <v>8403</v>
      </c>
      <c r="O40" s="132" t="s">
        <v>9085</v>
      </c>
      <c r="P40" s="132" t="s">
        <v>2907</v>
      </c>
    </row>
    <row r="41" spans="1:16" ht="18.5" thickBot="1">
      <c r="A41" t="str">
        <f t="shared" si="0"/>
        <v>고무</v>
      </c>
      <c r="B41" s="12" t="s">
        <v>99</v>
      </c>
      <c r="D41" s="132" t="s">
        <v>2217</v>
      </c>
      <c r="E41" s="132" t="s">
        <v>2908</v>
      </c>
      <c r="F41" s="132" t="s">
        <v>3566</v>
      </c>
      <c r="G41" s="132" t="s">
        <v>4263</v>
      </c>
      <c r="H41" s="132" t="s">
        <v>4951</v>
      </c>
      <c r="I41" s="132" t="s">
        <v>5641</v>
      </c>
      <c r="J41" s="132" t="s">
        <v>5641</v>
      </c>
      <c r="K41" s="132" t="s">
        <v>6332</v>
      </c>
      <c r="L41" s="132" t="s">
        <v>7021</v>
      </c>
      <c r="M41" s="132" t="s">
        <v>7713</v>
      </c>
      <c r="N41" s="132" t="s">
        <v>8404</v>
      </c>
      <c r="O41" s="132" t="s">
        <v>9086</v>
      </c>
      <c r="P41" s="132" t="s">
        <v>9753</v>
      </c>
    </row>
    <row r="42" spans="1:16" ht="18.5" thickBot="1">
      <c r="A42" t="str">
        <f t="shared" si="0"/>
        <v>가죽</v>
      </c>
      <c r="B42" s="12" t="s">
        <v>100</v>
      </c>
      <c r="D42" s="132" t="s">
        <v>2218</v>
      </c>
      <c r="E42" s="132" t="s">
        <v>2909</v>
      </c>
      <c r="F42" s="132" t="s">
        <v>3567</v>
      </c>
      <c r="G42" s="132" t="s">
        <v>4264</v>
      </c>
      <c r="H42" s="132" t="s">
        <v>4952</v>
      </c>
      <c r="I42" s="132" t="s">
        <v>5642</v>
      </c>
      <c r="J42" s="132" t="s">
        <v>5642</v>
      </c>
      <c r="K42" s="132" t="s">
        <v>6333</v>
      </c>
      <c r="L42" s="132" t="s">
        <v>7022</v>
      </c>
      <c r="M42" s="132" t="s">
        <v>7714</v>
      </c>
      <c r="N42" s="132" t="s">
        <v>8405</v>
      </c>
      <c r="O42" s="132" t="s">
        <v>9087</v>
      </c>
      <c r="P42" s="132" t="s">
        <v>2909</v>
      </c>
    </row>
    <row r="43" spans="1:16" ht="18.5" thickBot="1">
      <c r="A43" t="str">
        <f t="shared" si="0"/>
        <v>유리</v>
      </c>
      <c r="B43" s="12" t="s">
        <v>101</v>
      </c>
      <c r="D43" s="132" t="s">
        <v>2219</v>
      </c>
      <c r="E43" s="132" t="s">
        <v>2910</v>
      </c>
      <c r="F43" s="132" t="s">
        <v>3568</v>
      </c>
      <c r="G43" s="132" t="s">
        <v>4265</v>
      </c>
      <c r="H43" s="132" t="s">
        <v>4953</v>
      </c>
      <c r="I43" s="132" t="s">
        <v>5643</v>
      </c>
      <c r="J43" s="132" t="s">
        <v>5643</v>
      </c>
      <c r="K43" s="132" t="s">
        <v>6334</v>
      </c>
      <c r="L43" s="132" t="s">
        <v>7023</v>
      </c>
      <c r="M43" s="132" t="s">
        <v>7715</v>
      </c>
      <c r="N43" s="132" t="s">
        <v>8406</v>
      </c>
      <c r="O43" s="132" t="s">
        <v>9088</v>
      </c>
      <c r="P43" s="132" t="s">
        <v>2910</v>
      </c>
    </row>
    <row r="44" spans="1:16" ht="18.5" thickBot="1">
      <c r="A44" t="str">
        <f t="shared" si="0"/>
        <v>시멘트</v>
      </c>
      <c r="B44" s="12" t="s">
        <v>102</v>
      </c>
      <c r="D44" s="132" t="s">
        <v>2220</v>
      </c>
      <c r="E44" s="132" t="s">
        <v>2911</v>
      </c>
      <c r="F44" s="132" t="s">
        <v>3569</v>
      </c>
      <c r="G44" s="132" t="s">
        <v>4266</v>
      </c>
      <c r="H44" s="132" t="s">
        <v>4954</v>
      </c>
      <c r="I44" s="132" t="s">
        <v>5644</v>
      </c>
      <c r="J44" s="132" t="s">
        <v>5644</v>
      </c>
      <c r="K44" s="132" t="s">
        <v>6335</v>
      </c>
      <c r="L44" s="132" t="s">
        <v>7024</v>
      </c>
      <c r="M44" s="132" t="s">
        <v>7716</v>
      </c>
      <c r="N44" s="132" t="s">
        <v>8407</v>
      </c>
      <c r="O44" s="132" t="s">
        <v>2220</v>
      </c>
      <c r="P44" s="132" t="s">
        <v>2911</v>
      </c>
    </row>
    <row r="45" spans="1:16" ht="30.5" thickBot="1">
      <c r="A45" t="str">
        <f t="shared" si="0"/>
        <v>가마·토석</v>
      </c>
      <c r="B45" s="12" t="s">
        <v>103</v>
      </c>
      <c r="D45" s="132" t="s">
        <v>2221</v>
      </c>
      <c r="E45" s="132" t="s">
        <v>2912</v>
      </c>
      <c r="F45" s="132" t="s">
        <v>3570</v>
      </c>
      <c r="G45" s="132" t="s">
        <v>4267</v>
      </c>
      <c r="H45" s="132" t="s">
        <v>4955</v>
      </c>
      <c r="I45" s="132" t="s">
        <v>5645</v>
      </c>
      <c r="J45" s="132" t="s">
        <v>5645</v>
      </c>
      <c r="K45" s="132" t="s">
        <v>6336</v>
      </c>
      <c r="L45" s="132" t="s">
        <v>7025</v>
      </c>
      <c r="M45" s="132" t="s">
        <v>7717</v>
      </c>
      <c r="N45" s="132" t="s">
        <v>8408</v>
      </c>
      <c r="O45" s="132" t="s">
        <v>9089</v>
      </c>
      <c r="P45" s="132" t="s">
        <v>9754</v>
      </c>
    </row>
    <row r="46" spans="1:16" ht="18.5" thickBot="1">
      <c r="A46" t="str">
        <f t="shared" si="0"/>
        <v>철강</v>
      </c>
      <c r="B46" s="12" t="s">
        <v>104</v>
      </c>
      <c r="D46" s="132" t="s">
        <v>2222</v>
      </c>
      <c r="E46" s="132" t="s">
        <v>104</v>
      </c>
      <c r="F46" s="132" t="s">
        <v>3571</v>
      </c>
      <c r="G46" s="132" t="s">
        <v>4268</v>
      </c>
      <c r="H46" s="132" t="s">
        <v>4956</v>
      </c>
      <c r="I46" s="132" t="s">
        <v>5646</v>
      </c>
      <c r="J46" s="132" t="s">
        <v>5646</v>
      </c>
      <c r="K46" s="132" t="s">
        <v>6337</v>
      </c>
      <c r="L46" s="132" t="s">
        <v>7026</v>
      </c>
      <c r="M46" s="132" t="s">
        <v>7718</v>
      </c>
      <c r="N46" s="132" t="s">
        <v>8409</v>
      </c>
      <c r="O46" s="132" t="s">
        <v>9090</v>
      </c>
      <c r="P46" s="132" t="s">
        <v>9755</v>
      </c>
    </row>
    <row r="47" spans="1:16" ht="18.5" thickBot="1">
      <c r="A47" t="str">
        <f t="shared" si="0"/>
        <v>구리</v>
      </c>
      <c r="B47" s="12" t="s">
        <v>106</v>
      </c>
      <c r="D47" s="132" t="s">
        <v>2223</v>
      </c>
      <c r="E47" s="132" t="s">
        <v>106</v>
      </c>
      <c r="F47" s="132" t="s">
        <v>3572</v>
      </c>
      <c r="G47" s="132" t="s">
        <v>4269</v>
      </c>
      <c r="H47" s="132" t="s">
        <v>4957</v>
      </c>
      <c r="I47" s="132" t="s">
        <v>5647</v>
      </c>
      <c r="J47" s="132" t="s">
        <v>5647</v>
      </c>
      <c r="K47" s="132" t="s">
        <v>6338</v>
      </c>
      <c r="L47" s="132" t="s">
        <v>7027</v>
      </c>
      <c r="M47" s="132" t="s">
        <v>7719</v>
      </c>
      <c r="N47" s="132" t="s">
        <v>8410</v>
      </c>
      <c r="O47" s="132" t="s">
        <v>9091</v>
      </c>
      <c r="P47" s="132" t="s">
        <v>9756</v>
      </c>
    </row>
    <row r="48" spans="1:16" ht="18.5" thickBot="1">
      <c r="A48" t="str">
        <f t="shared" si="0"/>
        <v>알루미늄</v>
      </c>
      <c r="B48" s="12" t="s">
        <v>108</v>
      </c>
      <c r="D48" s="132" t="s">
        <v>2224</v>
      </c>
      <c r="E48" s="132" t="s">
        <v>2913</v>
      </c>
      <c r="F48" s="132" t="s">
        <v>3573</v>
      </c>
      <c r="G48" s="132" t="s">
        <v>4270</v>
      </c>
      <c r="H48" s="132" t="s">
        <v>4958</v>
      </c>
      <c r="I48" s="132" t="s">
        <v>5648</v>
      </c>
      <c r="J48" s="132" t="s">
        <v>5648</v>
      </c>
      <c r="K48" s="132" t="s">
        <v>4958</v>
      </c>
      <c r="L48" s="132" t="s">
        <v>7028</v>
      </c>
      <c r="M48" s="132" t="s">
        <v>7720</v>
      </c>
      <c r="N48" s="132" t="s">
        <v>8411</v>
      </c>
      <c r="O48" s="132" t="s">
        <v>4958</v>
      </c>
      <c r="P48" s="132" t="s">
        <v>9757</v>
      </c>
    </row>
    <row r="49" spans="1:16" ht="20.5" thickBot="1">
      <c r="A49" t="str">
        <f t="shared" si="0"/>
        <v>비철금속</v>
      </c>
      <c r="B49" s="12" t="s">
        <v>111</v>
      </c>
      <c r="D49" s="132" t="s">
        <v>2225</v>
      </c>
      <c r="E49" s="132" t="s">
        <v>2914</v>
      </c>
      <c r="F49" s="132" t="s">
        <v>3574</v>
      </c>
      <c r="G49" s="132" t="s">
        <v>4271</v>
      </c>
      <c r="H49" s="132" t="s">
        <v>4959</v>
      </c>
      <c r="I49" s="132" t="s">
        <v>5649</v>
      </c>
      <c r="J49" s="132" t="s">
        <v>5649</v>
      </c>
      <c r="K49" s="132" t="s">
        <v>6339</v>
      </c>
      <c r="L49" s="132" t="s">
        <v>7029</v>
      </c>
      <c r="M49" s="132" t="s">
        <v>7721</v>
      </c>
      <c r="N49" s="132" t="s">
        <v>8412</v>
      </c>
      <c r="O49" s="132" t="s">
        <v>9092</v>
      </c>
      <c r="P49" s="132" t="s">
        <v>9758</v>
      </c>
    </row>
    <row r="50" spans="1:16" ht="18.5" thickBot="1">
      <c r="A50" t="str">
        <f t="shared" si="0"/>
        <v>기타</v>
      </c>
      <c r="B50" s="12" t="s">
        <v>112</v>
      </c>
      <c r="D50" s="132" t="s">
        <v>2226</v>
      </c>
      <c r="E50" s="132" t="s">
        <v>2915</v>
      </c>
      <c r="F50" s="132" t="s">
        <v>3575</v>
      </c>
      <c r="G50" s="132" t="s">
        <v>4272</v>
      </c>
      <c r="H50" s="132" t="s">
        <v>4960</v>
      </c>
      <c r="I50" s="132" t="s">
        <v>5650</v>
      </c>
      <c r="J50" s="132" t="s">
        <v>5650</v>
      </c>
      <c r="K50" s="132" t="s">
        <v>6340</v>
      </c>
      <c r="L50" s="132" t="s">
        <v>7030</v>
      </c>
      <c r="M50" s="132" t="s">
        <v>7722</v>
      </c>
      <c r="N50" s="132" t="s">
        <v>8413</v>
      </c>
      <c r="O50" s="132" t="s">
        <v>9093</v>
      </c>
      <c r="P50" s="132" t="s">
        <v>2915</v>
      </c>
    </row>
    <row r="51" spans="1:16" ht="30.5" thickBot="1">
      <c r="A51" t="str">
        <f t="shared" si="0"/>
        <v>프랜차이즈</v>
      </c>
      <c r="B51" t="s">
        <v>105</v>
      </c>
      <c r="D51" s="132" t="s">
        <v>2227</v>
      </c>
      <c r="E51" s="132" t="s">
        <v>2916</v>
      </c>
      <c r="F51" s="132" t="s">
        <v>3576</v>
      </c>
      <c r="G51" s="132" t="s">
        <v>4273</v>
      </c>
      <c r="H51" s="132" t="s">
        <v>4961</v>
      </c>
      <c r="I51" s="132" t="s">
        <v>5651</v>
      </c>
      <c r="J51" s="132" t="s">
        <v>5651</v>
      </c>
      <c r="K51" s="132" t="s">
        <v>6341</v>
      </c>
      <c r="L51" s="132" t="s">
        <v>7031</v>
      </c>
      <c r="M51" s="132" t="s">
        <v>7723</v>
      </c>
      <c r="N51" s="132" t="s">
        <v>8414</v>
      </c>
      <c r="O51" s="132" t="s">
        <v>2227</v>
      </c>
      <c r="P51" s="132" t="s">
        <v>9759</v>
      </c>
    </row>
    <row r="52" spans="1:16" ht="20.5" thickBot="1">
      <c r="A52" t="str">
        <f t="shared" si="0"/>
        <v>해당 없음</v>
      </c>
      <c r="B52" t="s">
        <v>109</v>
      </c>
      <c r="D52" s="132" t="s">
        <v>2228</v>
      </c>
      <c r="E52" s="132" t="s">
        <v>2917</v>
      </c>
      <c r="F52" s="132" t="s">
        <v>3577</v>
      </c>
      <c r="G52" s="132" t="s">
        <v>4274</v>
      </c>
      <c r="H52" s="132" t="s">
        <v>4962</v>
      </c>
      <c r="I52" s="132" t="s">
        <v>5652</v>
      </c>
      <c r="J52" s="132" t="s">
        <v>5652</v>
      </c>
      <c r="K52" s="132" t="s">
        <v>6342</v>
      </c>
      <c r="L52" s="132" t="s">
        <v>7032</v>
      </c>
      <c r="M52" s="132" t="s">
        <v>7724</v>
      </c>
      <c r="N52" s="132" t="s">
        <v>8415</v>
      </c>
      <c r="O52" s="132" t="s">
        <v>9094</v>
      </c>
      <c r="P52" s="132" t="s">
        <v>9760</v>
      </c>
    </row>
    <row r="53" spans="1:16" ht="18.5" thickBot="1">
      <c r="A53" t="str">
        <f t="shared" si="0"/>
        <v>결과</v>
      </c>
      <c r="B53" t="s">
        <v>113</v>
      </c>
      <c r="D53" s="132" t="s">
        <v>2229</v>
      </c>
      <c r="E53" s="132" t="s">
        <v>113</v>
      </c>
      <c r="F53" s="132" t="s">
        <v>3578</v>
      </c>
      <c r="G53" s="132" t="s">
        <v>4275</v>
      </c>
      <c r="H53" s="132" t="s">
        <v>4963</v>
      </c>
      <c r="I53" s="132" t="s">
        <v>5653</v>
      </c>
      <c r="J53" s="132" t="s">
        <v>5653</v>
      </c>
      <c r="K53" s="132" t="s">
        <v>6343</v>
      </c>
      <c r="L53" s="132" t="s">
        <v>7033</v>
      </c>
      <c r="M53" s="132" t="s">
        <v>7725</v>
      </c>
      <c r="N53" s="132" t="s">
        <v>8416</v>
      </c>
      <c r="O53" s="132" t="s">
        <v>9095</v>
      </c>
      <c r="P53" s="132" t="s">
        <v>9761</v>
      </c>
    </row>
    <row r="54" spans="1:16" ht="18.5" thickBot="1">
      <c r="A54" t="str">
        <f t="shared" si="0"/>
        <v>카테고리</v>
      </c>
      <c r="B54" s="17" t="s">
        <v>114</v>
      </c>
      <c r="D54" s="132" t="s">
        <v>2230</v>
      </c>
      <c r="E54" s="132" t="s">
        <v>2888</v>
      </c>
      <c r="F54" s="132" t="s">
        <v>3579</v>
      </c>
      <c r="G54" s="132" t="s">
        <v>4242</v>
      </c>
      <c r="H54" s="132" t="s">
        <v>4964</v>
      </c>
      <c r="I54" s="132" t="s">
        <v>5654</v>
      </c>
      <c r="J54" s="132" t="s">
        <v>5654</v>
      </c>
      <c r="K54" s="132" t="s">
        <v>6311</v>
      </c>
      <c r="L54" s="132" t="s">
        <v>7034</v>
      </c>
      <c r="M54" s="132" t="s">
        <v>7726</v>
      </c>
      <c r="N54" s="132" t="s">
        <v>8417</v>
      </c>
      <c r="O54" s="132" t="s">
        <v>4964</v>
      </c>
      <c r="P54" s="132" t="s">
        <v>9735</v>
      </c>
    </row>
    <row r="55" spans="1:16" ht="20.5" thickBot="1">
      <c r="A55" t="str">
        <f t="shared" si="0"/>
        <v>scope1</v>
      </c>
      <c r="B55" s="33" t="s">
        <v>3</v>
      </c>
      <c r="D55" s="132" t="s">
        <v>3</v>
      </c>
      <c r="E55" s="132" t="s">
        <v>2918</v>
      </c>
      <c r="F55" s="132" t="s">
        <v>3</v>
      </c>
      <c r="G55" s="132" t="s">
        <v>4276</v>
      </c>
      <c r="H55" s="132" t="s">
        <v>4965</v>
      </c>
      <c r="I55" s="132" t="s">
        <v>5655</v>
      </c>
      <c r="J55" s="132" t="s">
        <v>5655</v>
      </c>
      <c r="K55" s="132" t="s">
        <v>6344</v>
      </c>
      <c r="L55" s="132" t="s">
        <v>7035</v>
      </c>
      <c r="M55" s="132" t="s">
        <v>7727</v>
      </c>
      <c r="N55" s="132" t="s">
        <v>8418</v>
      </c>
      <c r="O55" s="132" t="s">
        <v>9096</v>
      </c>
      <c r="P55" s="132" t="s">
        <v>9762</v>
      </c>
    </row>
    <row r="56" spans="1:16" ht="20.5" thickBot="1">
      <c r="A56" t="str">
        <f t="shared" si="0"/>
        <v>scope2</v>
      </c>
      <c r="B56" s="34" t="s">
        <v>14</v>
      </c>
      <c r="D56" s="132" t="s">
        <v>14</v>
      </c>
      <c r="E56" s="132" t="s">
        <v>2919</v>
      </c>
      <c r="F56" s="132" t="s">
        <v>14</v>
      </c>
      <c r="G56" s="132" t="s">
        <v>4277</v>
      </c>
      <c r="H56" s="132" t="s">
        <v>4966</v>
      </c>
      <c r="I56" s="132" t="s">
        <v>5656</v>
      </c>
      <c r="J56" s="132" t="s">
        <v>5656</v>
      </c>
      <c r="K56" s="132" t="s">
        <v>6345</v>
      </c>
      <c r="L56" s="132" t="s">
        <v>7036</v>
      </c>
      <c r="M56" s="132" t="s">
        <v>7728</v>
      </c>
      <c r="N56" s="132" t="s">
        <v>8419</v>
      </c>
      <c r="O56" s="132" t="s">
        <v>9097</v>
      </c>
      <c r="P56" s="132" t="s">
        <v>9763</v>
      </c>
    </row>
    <row r="57" spans="1:16" ht="50.5" thickBot="1">
      <c r="A57" t="str">
        <f t="shared" si="0"/>
        <v>카테고리 1「구입한 제품・서비스」</v>
      </c>
      <c r="B57" s="34" t="s">
        <v>123</v>
      </c>
      <c r="D57" s="132" t="s">
        <v>2231</v>
      </c>
      <c r="E57" s="132" t="s">
        <v>2920</v>
      </c>
      <c r="F57" s="132" t="s">
        <v>3580</v>
      </c>
      <c r="G57" s="132" t="s">
        <v>4278</v>
      </c>
      <c r="H57" s="132" t="s">
        <v>4967</v>
      </c>
      <c r="I57" s="132" t="s">
        <v>5657</v>
      </c>
      <c r="J57" s="132" t="s">
        <v>5657</v>
      </c>
      <c r="K57" s="132" t="s">
        <v>6346</v>
      </c>
      <c r="L57" s="132" t="s">
        <v>7037</v>
      </c>
      <c r="M57" s="132" t="s">
        <v>7729</v>
      </c>
      <c r="N57" s="132" t="s">
        <v>8420</v>
      </c>
      <c r="O57" s="132" t="s">
        <v>9098</v>
      </c>
      <c r="P57" s="132" t="s">
        <v>9764</v>
      </c>
    </row>
    <row r="58" spans="1:16" ht="30.5" thickBot="1">
      <c r="A58" t="str">
        <f t="shared" si="0"/>
        <v>카테고리 2 「자본재」</v>
      </c>
      <c r="B58" s="34" t="s">
        <v>126</v>
      </c>
      <c r="D58" s="132" t="s">
        <v>2232</v>
      </c>
      <c r="E58" s="132" t="s">
        <v>2921</v>
      </c>
      <c r="F58" s="132" t="s">
        <v>3581</v>
      </c>
      <c r="G58" s="132" t="s">
        <v>4279</v>
      </c>
      <c r="H58" s="132" t="s">
        <v>4968</v>
      </c>
      <c r="I58" s="132" t="s">
        <v>5658</v>
      </c>
      <c r="J58" s="132" t="s">
        <v>5658</v>
      </c>
      <c r="K58" s="132" t="s">
        <v>6347</v>
      </c>
      <c r="L58" s="132" t="s">
        <v>7038</v>
      </c>
      <c r="M58" s="132" t="s">
        <v>7730</v>
      </c>
      <c r="N58" s="132" t="s">
        <v>8421</v>
      </c>
      <c r="O58" s="132" t="s">
        <v>9099</v>
      </c>
      <c r="P58" s="132" t="s">
        <v>9765</v>
      </c>
    </row>
    <row r="59" spans="1:16" ht="90.5" thickBot="1">
      <c r="A59" t="str">
        <f t="shared" si="0"/>
        <v>카테고리 3 「scope1,2에 포함되지 않는 연료·에너지 활동」</v>
      </c>
      <c r="B59" s="34" t="s">
        <v>128</v>
      </c>
      <c r="D59" s="132" t="s">
        <v>2233</v>
      </c>
      <c r="E59" s="132" t="s">
        <v>2922</v>
      </c>
      <c r="F59" s="132" t="s">
        <v>3582</v>
      </c>
      <c r="G59" s="132" t="s">
        <v>4280</v>
      </c>
      <c r="H59" s="132" t="s">
        <v>4969</v>
      </c>
      <c r="I59" s="132" t="s">
        <v>5659</v>
      </c>
      <c r="J59" s="132" t="s">
        <v>5659</v>
      </c>
      <c r="K59" s="132" t="s">
        <v>6348</v>
      </c>
      <c r="L59" s="132" t="s">
        <v>7039</v>
      </c>
      <c r="M59" s="132" t="s">
        <v>7731</v>
      </c>
      <c r="N59" s="132" t="s">
        <v>8422</v>
      </c>
      <c r="O59" s="132" t="s">
        <v>9100</v>
      </c>
      <c r="P59" s="132" t="s">
        <v>9766</v>
      </c>
    </row>
    <row r="60" spans="1:16" ht="50.5" thickBot="1">
      <c r="A60" t="str">
        <f t="shared" si="0"/>
        <v>카테고리 4 「수송・배송(상류)」</v>
      </c>
      <c r="B60" s="34" t="s">
        <v>130</v>
      </c>
      <c r="D60" s="132" t="s">
        <v>2234</v>
      </c>
      <c r="E60" s="132" t="s">
        <v>2923</v>
      </c>
      <c r="F60" s="132" t="s">
        <v>3583</v>
      </c>
      <c r="G60" s="132" t="s">
        <v>4281</v>
      </c>
      <c r="H60" s="132" t="s">
        <v>4970</v>
      </c>
      <c r="I60" s="132" t="s">
        <v>5660</v>
      </c>
      <c r="J60" s="132" t="s">
        <v>5660</v>
      </c>
      <c r="K60" s="132" t="s">
        <v>6349</v>
      </c>
      <c r="L60" s="132" t="s">
        <v>7040</v>
      </c>
      <c r="M60" s="132" t="s">
        <v>7732</v>
      </c>
      <c r="N60" s="132" t="s">
        <v>8423</v>
      </c>
      <c r="O60" s="132" t="s">
        <v>9101</v>
      </c>
      <c r="P60" s="132" t="s">
        <v>9767</v>
      </c>
    </row>
    <row r="61" spans="1:16" ht="40.5" thickBot="1">
      <c r="A61" t="str">
        <f t="shared" si="0"/>
        <v>카테고리 5 「사업에서 나오는 폐기물」</v>
      </c>
      <c r="B61" s="34" t="s">
        <v>132</v>
      </c>
      <c r="D61" s="132" t="s">
        <v>2235</v>
      </c>
      <c r="E61" s="132" t="s">
        <v>2924</v>
      </c>
      <c r="F61" s="132" t="s">
        <v>3584</v>
      </c>
      <c r="G61" s="132" t="s">
        <v>4282</v>
      </c>
      <c r="H61" s="132" t="s">
        <v>4971</v>
      </c>
      <c r="I61" s="132" t="s">
        <v>5661</v>
      </c>
      <c r="J61" s="132" t="s">
        <v>5661</v>
      </c>
      <c r="K61" s="132" t="s">
        <v>6350</v>
      </c>
      <c r="L61" s="132" t="s">
        <v>7041</v>
      </c>
      <c r="M61" s="132" t="s">
        <v>7733</v>
      </c>
      <c r="N61" s="132" t="s">
        <v>8424</v>
      </c>
      <c r="O61" s="132" t="s">
        <v>9102</v>
      </c>
      <c r="P61" s="132" t="s">
        <v>9768</v>
      </c>
    </row>
    <row r="62" spans="1:16" ht="30.5" thickBot="1">
      <c r="A62" t="str">
        <f t="shared" si="0"/>
        <v>카테고리 6 '출장'</v>
      </c>
      <c r="B62" s="34" t="s">
        <v>134</v>
      </c>
      <c r="D62" s="132" t="s">
        <v>2236</v>
      </c>
      <c r="E62" s="132" t="s">
        <v>2925</v>
      </c>
      <c r="F62" s="132" t="s">
        <v>3585</v>
      </c>
      <c r="G62" s="132" t="s">
        <v>4283</v>
      </c>
      <c r="H62" s="132" t="s">
        <v>4972</v>
      </c>
      <c r="I62" s="132" t="s">
        <v>5662</v>
      </c>
      <c r="J62" s="132" t="s">
        <v>5662</v>
      </c>
      <c r="K62" s="132" t="s">
        <v>6351</v>
      </c>
      <c r="L62" s="132" t="s">
        <v>7042</v>
      </c>
      <c r="M62" s="132" t="s">
        <v>7734</v>
      </c>
      <c r="N62" s="132" t="s">
        <v>8425</v>
      </c>
      <c r="O62" s="132" t="s">
        <v>9103</v>
      </c>
      <c r="P62" s="132" t="s">
        <v>9769</v>
      </c>
    </row>
    <row r="63" spans="1:16" ht="40.5" thickBot="1">
      <c r="A63" t="str">
        <f t="shared" si="0"/>
        <v>카테고리 7 '고용자 통근'</v>
      </c>
      <c r="B63" s="34" t="s">
        <v>135</v>
      </c>
      <c r="D63" s="132" t="s">
        <v>2237</v>
      </c>
      <c r="E63" s="132" t="s">
        <v>2926</v>
      </c>
      <c r="F63" s="132" t="s">
        <v>3586</v>
      </c>
      <c r="G63" s="132" t="s">
        <v>4284</v>
      </c>
      <c r="H63" s="132" t="s">
        <v>4973</v>
      </c>
      <c r="I63" s="132" t="s">
        <v>5663</v>
      </c>
      <c r="J63" s="132" t="s">
        <v>5663</v>
      </c>
      <c r="K63" s="132" t="s">
        <v>6352</v>
      </c>
      <c r="L63" s="132" t="s">
        <v>7043</v>
      </c>
      <c r="M63" s="132" t="s">
        <v>7735</v>
      </c>
      <c r="N63" s="132" t="s">
        <v>8426</v>
      </c>
      <c r="O63" s="132" t="s">
        <v>9104</v>
      </c>
      <c r="P63" s="132" t="s">
        <v>9770</v>
      </c>
    </row>
    <row r="64" spans="1:16" ht="50.5" thickBot="1">
      <c r="A64" t="str">
        <f t="shared" si="0"/>
        <v>카테고리 8 「리스 자산(상류)」</v>
      </c>
      <c r="B64" s="34" t="s">
        <v>136</v>
      </c>
      <c r="D64" s="132" t="s">
        <v>2238</v>
      </c>
      <c r="E64" s="132" t="s">
        <v>2927</v>
      </c>
      <c r="F64" s="132" t="s">
        <v>3587</v>
      </c>
      <c r="G64" s="132" t="s">
        <v>4285</v>
      </c>
      <c r="H64" s="132" t="s">
        <v>4974</v>
      </c>
      <c r="I64" s="132" t="s">
        <v>5664</v>
      </c>
      <c r="J64" s="132" t="s">
        <v>5664</v>
      </c>
      <c r="K64" s="132" t="s">
        <v>6353</v>
      </c>
      <c r="L64" s="132" t="s">
        <v>7044</v>
      </c>
      <c r="M64" s="132" t="s">
        <v>7736</v>
      </c>
      <c r="N64" s="132" t="s">
        <v>8427</v>
      </c>
      <c r="O64" s="132" t="s">
        <v>9105</v>
      </c>
      <c r="P64" s="132" t="s">
        <v>9771</v>
      </c>
    </row>
    <row r="65" spans="1:16" ht="50.5" thickBot="1">
      <c r="A65" t="str">
        <f t="shared" si="0"/>
        <v>카테고리 9 「수송・배송(하류)」</v>
      </c>
      <c r="B65" s="34" t="s">
        <v>138</v>
      </c>
      <c r="D65" s="132" t="s">
        <v>2239</v>
      </c>
      <c r="E65" s="132" t="s">
        <v>2928</v>
      </c>
      <c r="F65" s="132" t="s">
        <v>3588</v>
      </c>
      <c r="G65" s="132" t="s">
        <v>4286</v>
      </c>
      <c r="H65" s="132" t="s">
        <v>4975</v>
      </c>
      <c r="I65" s="132" t="s">
        <v>5665</v>
      </c>
      <c r="J65" s="132" t="s">
        <v>5665</v>
      </c>
      <c r="K65" s="132" t="s">
        <v>6354</v>
      </c>
      <c r="L65" s="132" t="s">
        <v>7045</v>
      </c>
      <c r="M65" s="132" t="s">
        <v>7737</v>
      </c>
      <c r="N65" s="132" t="s">
        <v>8428</v>
      </c>
      <c r="O65" s="132" t="s">
        <v>9106</v>
      </c>
      <c r="P65" s="132" t="s">
        <v>9772</v>
      </c>
    </row>
    <row r="66" spans="1:16" ht="50.5" thickBot="1">
      <c r="A66" t="str">
        <f t="shared" ref="A66:A129" si="1">F66</f>
        <v>카테고리 10 "판매된 제품 가공"</v>
      </c>
      <c r="B66" s="34" t="s">
        <v>140</v>
      </c>
      <c r="D66" s="132" t="s">
        <v>2240</v>
      </c>
      <c r="E66" s="132" t="s">
        <v>2929</v>
      </c>
      <c r="F66" s="132" t="s">
        <v>3589</v>
      </c>
      <c r="G66" s="132" t="s">
        <v>4287</v>
      </c>
      <c r="H66" s="132" t="s">
        <v>4976</v>
      </c>
      <c r="I66" s="132" t="s">
        <v>5666</v>
      </c>
      <c r="J66" s="132" t="s">
        <v>5666</v>
      </c>
      <c r="K66" s="132" t="s">
        <v>6355</v>
      </c>
      <c r="L66" s="132" t="s">
        <v>7046</v>
      </c>
      <c r="M66" s="132" t="s">
        <v>7738</v>
      </c>
      <c r="N66" s="132" t="s">
        <v>8429</v>
      </c>
      <c r="O66" s="132" t="s">
        <v>9107</v>
      </c>
      <c r="P66" s="132" t="s">
        <v>9773</v>
      </c>
    </row>
    <row r="67" spans="1:16" ht="40.5" thickBot="1">
      <c r="A67" t="str">
        <f t="shared" si="1"/>
        <v>카테고리 11 '판매된 제품 사용'</v>
      </c>
      <c r="B67" s="34" t="s">
        <v>142</v>
      </c>
      <c r="D67" s="132" t="s">
        <v>2241</v>
      </c>
      <c r="E67" s="132" t="s">
        <v>2930</v>
      </c>
      <c r="F67" s="132" t="s">
        <v>3590</v>
      </c>
      <c r="G67" s="132" t="s">
        <v>4288</v>
      </c>
      <c r="H67" s="132" t="s">
        <v>4977</v>
      </c>
      <c r="I67" s="132" t="s">
        <v>5667</v>
      </c>
      <c r="J67" s="132" t="s">
        <v>5667</v>
      </c>
      <c r="K67" s="132" t="s">
        <v>6356</v>
      </c>
      <c r="L67" s="132" t="s">
        <v>7047</v>
      </c>
      <c r="M67" s="132" t="s">
        <v>7739</v>
      </c>
      <c r="N67" s="132" t="s">
        <v>8430</v>
      </c>
      <c r="O67" s="132" t="s">
        <v>9108</v>
      </c>
      <c r="P67" s="132" t="s">
        <v>9774</v>
      </c>
    </row>
    <row r="68" spans="1:16" ht="50.5" thickBot="1">
      <c r="A68" t="str">
        <f t="shared" si="1"/>
        <v>카테고리 12 '판매된 제품 폐기'</v>
      </c>
      <c r="B68" s="34" t="s">
        <v>144</v>
      </c>
      <c r="D68" s="132" t="s">
        <v>2242</v>
      </c>
      <c r="E68" s="132" t="s">
        <v>2931</v>
      </c>
      <c r="F68" s="132" t="s">
        <v>3591</v>
      </c>
      <c r="G68" s="132" t="s">
        <v>4289</v>
      </c>
      <c r="H68" s="132" t="s">
        <v>4978</v>
      </c>
      <c r="I68" s="132" t="s">
        <v>5668</v>
      </c>
      <c r="J68" s="132" t="s">
        <v>5668</v>
      </c>
      <c r="K68" s="132" t="s">
        <v>6357</v>
      </c>
      <c r="L68" s="132" t="s">
        <v>7048</v>
      </c>
      <c r="M68" s="132" t="s">
        <v>7740</v>
      </c>
      <c r="N68" s="132" t="s">
        <v>8431</v>
      </c>
      <c r="O68" s="132" t="s">
        <v>9109</v>
      </c>
      <c r="P68" s="132" t="s">
        <v>9775</v>
      </c>
    </row>
    <row r="69" spans="1:16" ht="60.5" thickBot="1">
      <c r="A69" t="str">
        <f t="shared" si="1"/>
        <v>카테고리 13 「리스 자산(하류)」</v>
      </c>
      <c r="B69" s="34" t="s">
        <v>145</v>
      </c>
      <c r="D69" s="132" t="s">
        <v>2243</v>
      </c>
      <c r="E69" s="132" t="s">
        <v>2932</v>
      </c>
      <c r="F69" s="132" t="s">
        <v>3592</v>
      </c>
      <c r="G69" s="132" t="s">
        <v>4290</v>
      </c>
      <c r="H69" s="132" t="s">
        <v>4979</v>
      </c>
      <c r="I69" s="132" t="s">
        <v>5669</v>
      </c>
      <c r="J69" s="132" t="s">
        <v>5669</v>
      </c>
      <c r="K69" s="132" t="s">
        <v>6358</v>
      </c>
      <c r="L69" s="132" t="s">
        <v>7049</v>
      </c>
      <c r="M69" s="132" t="s">
        <v>7741</v>
      </c>
      <c r="N69" s="132" t="s">
        <v>8432</v>
      </c>
      <c r="O69" s="132" t="s">
        <v>9110</v>
      </c>
      <c r="P69" s="132" t="s">
        <v>9776</v>
      </c>
    </row>
    <row r="70" spans="1:16" ht="40.5" thickBot="1">
      <c r="A70" t="str">
        <f t="shared" si="1"/>
        <v>카테고리 14 '프랜차이즈'</v>
      </c>
      <c r="B70" s="34" t="s">
        <v>147</v>
      </c>
      <c r="D70" s="132" t="s">
        <v>2244</v>
      </c>
      <c r="E70" s="132" t="s">
        <v>2933</v>
      </c>
      <c r="F70" s="132" t="s">
        <v>3593</v>
      </c>
      <c r="G70" s="132" t="s">
        <v>4291</v>
      </c>
      <c r="H70" s="132" t="s">
        <v>4980</v>
      </c>
      <c r="I70" s="132" t="s">
        <v>5670</v>
      </c>
      <c r="J70" s="132" t="s">
        <v>5670</v>
      </c>
      <c r="K70" s="132" t="s">
        <v>6359</v>
      </c>
      <c r="L70" s="132" t="s">
        <v>7050</v>
      </c>
      <c r="M70" s="132" t="s">
        <v>7742</v>
      </c>
      <c r="N70" s="132" t="s">
        <v>8433</v>
      </c>
      <c r="O70" s="132" t="s">
        <v>9111</v>
      </c>
      <c r="P70" s="132" t="s">
        <v>9777</v>
      </c>
    </row>
    <row r="71" spans="1:16" ht="30.5" thickBot="1">
      <c r="A71" t="str">
        <f t="shared" si="1"/>
        <v>카테고리 15 '투자'</v>
      </c>
      <c r="B71" s="34" t="s">
        <v>148</v>
      </c>
      <c r="D71" s="132" t="s">
        <v>2245</v>
      </c>
      <c r="E71" s="132" t="s">
        <v>2934</v>
      </c>
      <c r="F71" s="132" t="s">
        <v>3594</v>
      </c>
      <c r="G71" s="132" t="s">
        <v>4292</v>
      </c>
      <c r="H71" s="132" t="s">
        <v>4981</v>
      </c>
      <c r="I71" s="132" t="s">
        <v>5671</v>
      </c>
      <c r="J71" s="132" t="s">
        <v>5671</v>
      </c>
      <c r="K71" s="132" t="s">
        <v>6360</v>
      </c>
      <c r="L71" s="132" t="s">
        <v>7051</v>
      </c>
      <c r="M71" s="132" t="s">
        <v>7743</v>
      </c>
      <c r="N71" s="132" t="s">
        <v>8434</v>
      </c>
      <c r="O71" s="132" t="s">
        <v>9112</v>
      </c>
      <c r="P71" s="132" t="s">
        <v>9778</v>
      </c>
    </row>
    <row r="72" spans="1:16" ht="18.5" thickBot="1">
      <c r="A72" t="str">
        <f t="shared" si="1"/>
        <v>기타</v>
      </c>
      <c r="B72" s="35" t="s">
        <v>112</v>
      </c>
      <c r="D72" s="132" t="s">
        <v>2226</v>
      </c>
      <c r="E72" s="132" t="s">
        <v>2915</v>
      </c>
      <c r="F72" s="132" t="s">
        <v>3575</v>
      </c>
      <c r="G72" s="132" t="s">
        <v>4272</v>
      </c>
      <c r="H72" s="132" t="s">
        <v>4960</v>
      </c>
      <c r="I72" s="132" t="s">
        <v>5650</v>
      </c>
      <c r="J72" s="132" t="s">
        <v>5650</v>
      </c>
      <c r="K72" s="132" t="s">
        <v>6340</v>
      </c>
      <c r="L72" s="132" t="s">
        <v>7030</v>
      </c>
      <c r="M72" s="132" t="s">
        <v>7722</v>
      </c>
      <c r="N72" s="132" t="s">
        <v>8413</v>
      </c>
      <c r="O72" s="132" t="s">
        <v>9093</v>
      </c>
      <c r="P72" s="132" t="s">
        <v>2915</v>
      </c>
    </row>
    <row r="73" spans="1:16" ht="30.5" thickBot="1">
      <c r="A73" t="str">
        <f t="shared" si="1"/>
        <v>CO2 배출계</v>
      </c>
      <c r="B73" s="30" t="s">
        <v>151</v>
      </c>
      <c r="D73" s="132" t="s">
        <v>2246</v>
      </c>
      <c r="E73" s="132" t="s">
        <v>2935</v>
      </c>
      <c r="F73" s="132" t="s">
        <v>3595</v>
      </c>
      <c r="G73" s="132" t="s">
        <v>4293</v>
      </c>
      <c r="H73" s="132" t="s">
        <v>4982</v>
      </c>
      <c r="I73" s="132" t="s">
        <v>5672</v>
      </c>
      <c r="J73" s="132" t="s">
        <v>5672</v>
      </c>
      <c r="K73" s="132" t="s">
        <v>6361</v>
      </c>
      <c r="L73" s="132" t="s">
        <v>7052</v>
      </c>
      <c r="M73" s="132" t="s">
        <v>7744</v>
      </c>
      <c r="N73" s="132" t="s">
        <v>8435</v>
      </c>
      <c r="O73" s="132" t="s">
        <v>9113</v>
      </c>
      <c r="P73" s="132" t="s">
        <v>9779</v>
      </c>
    </row>
    <row r="74" spans="1:16" ht="20.5" thickBot="1">
      <c r="A74" t="str">
        <f t="shared" si="1"/>
        <v>균형</v>
      </c>
      <c r="B74" s="36" t="s">
        <v>152</v>
      </c>
      <c r="D74" s="132" t="s">
        <v>2247</v>
      </c>
      <c r="E74" s="132" t="s">
        <v>2936</v>
      </c>
      <c r="F74" s="132" t="s">
        <v>3596</v>
      </c>
      <c r="G74" s="132" t="s">
        <v>4294</v>
      </c>
      <c r="H74" s="132" t="s">
        <v>4983</v>
      </c>
      <c r="I74" s="132" t="s">
        <v>2247</v>
      </c>
      <c r="J74" s="132" t="s">
        <v>2247</v>
      </c>
      <c r="K74" s="132" t="s">
        <v>6362</v>
      </c>
      <c r="L74" s="132" t="s">
        <v>7053</v>
      </c>
      <c r="M74" s="132" t="s">
        <v>7745</v>
      </c>
      <c r="N74" s="132" t="s">
        <v>8436</v>
      </c>
      <c r="O74" s="132" t="s">
        <v>9114</v>
      </c>
      <c r="P74" s="132" t="s">
        <v>2936</v>
      </c>
    </row>
    <row r="75" spans="1:16" ht="20.5" thickBot="1">
      <c r="A75" t="str">
        <f t="shared" si="1"/>
        <v>활동량</v>
      </c>
      <c r="B75" s="19" t="s">
        <v>115</v>
      </c>
      <c r="D75" s="132" t="s">
        <v>2248</v>
      </c>
      <c r="E75" s="132" t="s">
        <v>2937</v>
      </c>
      <c r="F75" s="132" t="s">
        <v>3597</v>
      </c>
      <c r="G75" s="132" t="s">
        <v>4295</v>
      </c>
      <c r="H75" s="132" t="s">
        <v>4984</v>
      </c>
      <c r="I75" s="132" t="s">
        <v>5673</v>
      </c>
      <c r="J75" s="132" t="s">
        <v>5673</v>
      </c>
      <c r="K75" s="132" t="s">
        <v>6363</v>
      </c>
      <c r="L75" s="132" t="s">
        <v>7054</v>
      </c>
      <c r="M75" s="132" t="s">
        <v>7746</v>
      </c>
      <c r="N75" s="132" t="s">
        <v>8437</v>
      </c>
      <c r="O75" s="132" t="s">
        <v>9115</v>
      </c>
      <c r="P75" s="132" t="s">
        <v>9780</v>
      </c>
    </row>
    <row r="76" spans="1:16" ht="30.5" thickBot="1">
      <c r="A76" t="str">
        <f t="shared" si="1"/>
        <v>연료 소비량</v>
      </c>
      <c r="B76" s="24" t="s">
        <v>119</v>
      </c>
      <c r="D76" s="132" t="s">
        <v>2249</v>
      </c>
      <c r="E76" s="132" t="s">
        <v>2938</v>
      </c>
      <c r="F76" s="132" t="s">
        <v>3598</v>
      </c>
      <c r="G76" s="132" t="s">
        <v>4296</v>
      </c>
      <c r="H76" s="132" t="s">
        <v>4985</v>
      </c>
      <c r="I76" s="132" t="s">
        <v>5674</v>
      </c>
      <c r="J76" s="132" t="s">
        <v>5674</v>
      </c>
      <c r="K76" s="132" t="s">
        <v>6364</v>
      </c>
      <c r="L76" s="132" t="s">
        <v>7055</v>
      </c>
      <c r="M76" s="132" t="s">
        <v>7747</v>
      </c>
      <c r="N76" s="132" t="s">
        <v>8438</v>
      </c>
      <c r="O76" s="132" t="s">
        <v>9116</v>
      </c>
      <c r="P76" s="132" t="s">
        <v>2938</v>
      </c>
    </row>
    <row r="77" spans="1:16" ht="20.5" thickBot="1">
      <c r="A77" t="str">
        <f t="shared" si="1"/>
        <v>전력 소비량</v>
      </c>
      <c r="B77" s="21" t="s">
        <v>121</v>
      </c>
      <c r="D77" s="132" t="s">
        <v>2250</v>
      </c>
      <c r="E77" s="132" t="s">
        <v>2939</v>
      </c>
      <c r="F77" s="132" t="s">
        <v>3599</v>
      </c>
      <c r="G77" s="132" t="s">
        <v>4297</v>
      </c>
      <c r="H77" s="132" t="s">
        <v>4986</v>
      </c>
      <c r="I77" s="132" t="s">
        <v>5675</v>
      </c>
      <c r="J77" s="132" t="s">
        <v>5675</v>
      </c>
      <c r="K77" s="132" t="s">
        <v>6365</v>
      </c>
      <c r="L77" s="132" t="s">
        <v>7056</v>
      </c>
      <c r="M77" s="132" t="s">
        <v>7748</v>
      </c>
      <c r="N77" s="132" t="s">
        <v>8439</v>
      </c>
      <c r="O77" s="132" t="s">
        <v>9117</v>
      </c>
      <c r="P77" s="132" t="s">
        <v>2939</v>
      </c>
    </row>
    <row r="78" spans="1:16" ht="60.5" thickBot="1">
      <c r="A78" t="str">
        <f t="shared" si="1"/>
        <v>구매물, 서비스의 구입·계약 가격</v>
      </c>
      <c r="B78" s="21" t="s">
        <v>124</v>
      </c>
      <c r="D78" s="132" t="s">
        <v>2251</v>
      </c>
      <c r="E78" s="132" t="s">
        <v>2940</v>
      </c>
      <c r="F78" s="132" t="s">
        <v>3600</v>
      </c>
      <c r="G78" s="132" t="s">
        <v>4298</v>
      </c>
      <c r="H78" s="132" t="s">
        <v>4987</v>
      </c>
      <c r="I78" s="132" t="s">
        <v>5676</v>
      </c>
      <c r="J78" s="132" t="s">
        <v>5676</v>
      </c>
      <c r="K78" s="132" t="s">
        <v>6366</v>
      </c>
      <c r="L78" s="132" t="s">
        <v>7057</v>
      </c>
      <c r="M78" s="132" t="s">
        <v>7749</v>
      </c>
      <c r="N78" s="132" t="s">
        <v>8440</v>
      </c>
      <c r="O78" s="132" t="s">
        <v>9118</v>
      </c>
      <c r="P78" s="132" t="s">
        <v>9781</v>
      </c>
    </row>
    <row r="79" spans="1:16" ht="30.5" thickBot="1">
      <c r="A79" t="str">
        <f t="shared" si="1"/>
        <v>설비감가상각</v>
      </c>
      <c r="B79" s="21" t="s">
        <v>127</v>
      </c>
      <c r="D79" s="132" t="s">
        <v>2252</v>
      </c>
      <c r="E79" s="132" t="s">
        <v>2941</v>
      </c>
      <c r="F79" s="132" t="s">
        <v>3601</v>
      </c>
      <c r="G79" s="132" t="s">
        <v>4299</v>
      </c>
      <c r="H79" s="132" t="s">
        <v>4988</v>
      </c>
      <c r="I79" s="132" t="s">
        <v>5677</v>
      </c>
      <c r="J79" s="132" t="s">
        <v>5677</v>
      </c>
      <c r="K79" s="132" t="s">
        <v>6367</v>
      </c>
      <c r="L79" s="132" t="s">
        <v>7058</v>
      </c>
      <c r="M79" s="132" t="s">
        <v>7750</v>
      </c>
      <c r="N79" s="132" t="s">
        <v>8441</v>
      </c>
      <c r="O79" s="132" t="s">
        <v>9119</v>
      </c>
      <c r="P79" s="132" t="s">
        <v>9782</v>
      </c>
    </row>
    <row r="80" spans="1:16" ht="20.5" thickBot="1">
      <c r="A80" t="str">
        <f t="shared" si="1"/>
        <v>에너지 사용량</v>
      </c>
      <c r="B80" s="21" t="s">
        <v>129</v>
      </c>
      <c r="D80" s="132" t="s">
        <v>2253</v>
      </c>
      <c r="E80" s="132" t="s">
        <v>2942</v>
      </c>
      <c r="F80" s="132" t="s">
        <v>3602</v>
      </c>
      <c r="G80" s="132" t="s">
        <v>4297</v>
      </c>
      <c r="H80" s="132" t="s">
        <v>4989</v>
      </c>
      <c r="I80" s="132" t="s">
        <v>5678</v>
      </c>
      <c r="J80" s="132" t="s">
        <v>5678</v>
      </c>
      <c r="K80" s="132" t="s">
        <v>6365</v>
      </c>
      <c r="L80" s="132" t="s">
        <v>7059</v>
      </c>
      <c r="M80" s="132" t="s">
        <v>7751</v>
      </c>
      <c r="N80" s="132" t="s">
        <v>8442</v>
      </c>
      <c r="O80" s="132" t="s">
        <v>9120</v>
      </c>
      <c r="P80" s="132" t="s">
        <v>2942</v>
      </c>
    </row>
    <row r="81" spans="1:16" ht="80.5" thickBot="1">
      <c r="A81" t="str">
        <f t="shared" si="1"/>
        <v>구입시 운송비(제품 파생분은 카테고리 1)</v>
      </c>
      <c r="B81" s="21" t="s">
        <v>131</v>
      </c>
      <c r="D81" s="132" t="s">
        <v>2254</v>
      </c>
      <c r="E81" s="132" t="s">
        <v>2943</v>
      </c>
      <c r="F81" s="132" t="s">
        <v>3603</v>
      </c>
      <c r="G81" s="132" t="s">
        <v>4300</v>
      </c>
      <c r="H81" s="132" t="s">
        <v>4990</v>
      </c>
      <c r="I81" s="132" t="s">
        <v>5679</v>
      </c>
      <c r="J81" s="132" t="s">
        <v>5679</v>
      </c>
      <c r="K81" s="132" t="s">
        <v>6368</v>
      </c>
      <c r="L81" s="132" t="s">
        <v>7060</v>
      </c>
      <c r="M81" s="132" t="s">
        <v>7752</v>
      </c>
      <c r="N81" s="132" t="s">
        <v>8443</v>
      </c>
      <c r="O81" s="132" t="s">
        <v>9121</v>
      </c>
      <c r="P81" s="132" t="s">
        <v>9783</v>
      </c>
    </row>
    <row r="82" spans="1:16" ht="50.5" thickBot="1">
      <c r="A82" t="str">
        <f t="shared" si="1"/>
        <v>종별 폐기물 처리량</v>
      </c>
      <c r="B82" s="21" t="s">
        <v>133</v>
      </c>
      <c r="D82" s="132" t="s">
        <v>2255</v>
      </c>
      <c r="E82" s="132" t="s">
        <v>2944</v>
      </c>
      <c r="F82" s="132" t="s">
        <v>3604</v>
      </c>
      <c r="G82" s="132" t="s">
        <v>4301</v>
      </c>
      <c r="H82" s="132" t="s">
        <v>4991</v>
      </c>
      <c r="I82" s="132" t="s">
        <v>5680</v>
      </c>
      <c r="J82" s="132" t="s">
        <v>5680</v>
      </c>
      <c r="K82" s="132" t="s">
        <v>6369</v>
      </c>
      <c r="L82" s="132" t="s">
        <v>7061</v>
      </c>
      <c r="M82" s="132" t="s">
        <v>7753</v>
      </c>
      <c r="N82" s="132" t="s">
        <v>8444</v>
      </c>
      <c r="O82" s="132" t="s">
        <v>9122</v>
      </c>
      <c r="P82" s="132" t="s">
        <v>9784</v>
      </c>
    </row>
    <row r="83" spans="1:16" ht="30.5" thickBot="1">
      <c r="A83" t="str">
        <f t="shared" si="1"/>
        <v>출장비</v>
      </c>
      <c r="B83" s="21" t="s">
        <v>68</v>
      </c>
      <c r="D83" s="132" t="s">
        <v>2256</v>
      </c>
      <c r="E83" s="132" t="s">
        <v>2945</v>
      </c>
      <c r="F83" s="132" t="s">
        <v>3605</v>
      </c>
      <c r="G83" s="132" t="s">
        <v>4302</v>
      </c>
      <c r="H83" s="132" t="s">
        <v>4992</v>
      </c>
      <c r="I83" s="132" t="s">
        <v>5681</v>
      </c>
      <c r="J83" s="132" t="s">
        <v>5681</v>
      </c>
      <c r="K83" s="132" t="s">
        <v>6370</v>
      </c>
      <c r="L83" s="132" t="s">
        <v>7062</v>
      </c>
      <c r="M83" s="132" t="s">
        <v>7754</v>
      </c>
      <c r="N83" s="132" t="s">
        <v>8445</v>
      </c>
      <c r="O83" s="132" t="s">
        <v>9123</v>
      </c>
      <c r="P83" s="132" t="s">
        <v>9785</v>
      </c>
    </row>
    <row r="84" spans="1:16" ht="30.5" thickBot="1">
      <c r="A84" t="str">
        <f t="shared" si="1"/>
        <v>통근비</v>
      </c>
      <c r="B84" s="21" t="s">
        <v>71</v>
      </c>
      <c r="D84" s="132" t="s">
        <v>2257</v>
      </c>
      <c r="E84" s="132" t="s">
        <v>2946</v>
      </c>
      <c r="F84" s="132" t="s">
        <v>3606</v>
      </c>
      <c r="G84" s="132" t="s">
        <v>4303</v>
      </c>
      <c r="H84" s="132" t="s">
        <v>4992</v>
      </c>
      <c r="I84" s="132" t="s">
        <v>5682</v>
      </c>
      <c r="J84" s="132" t="s">
        <v>5682</v>
      </c>
      <c r="K84" s="132" t="s">
        <v>6371</v>
      </c>
      <c r="L84" s="132" t="s">
        <v>7062</v>
      </c>
      <c r="M84" s="132" t="s">
        <v>7755</v>
      </c>
      <c r="N84" s="132" t="s">
        <v>8445</v>
      </c>
      <c r="O84" s="132" t="s">
        <v>9124</v>
      </c>
      <c r="P84" s="132" t="s">
        <v>9786</v>
      </c>
    </row>
    <row r="85" spans="1:16" ht="60.5" thickBot="1">
      <c r="A85" t="str">
        <f t="shared" si="1"/>
        <v>차지, 차용계약비</v>
      </c>
      <c r="B85" s="21" t="s">
        <v>137</v>
      </c>
      <c r="D85" s="132" t="s">
        <v>2258</v>
      </c>
      <c r="E85" s="132" t="s">
        <v>2947</v>
      </c>
      <c r="F85" s="132" t="s">
        <v>3607</v>
      </c>
      <c r="G85" s="132" t="s">
        <v>4304</v>
      </c>
      <c r="H85" s="132" t="s">
        <v>4993</v>
      </c>
      <c r="I85" s="132" t="s">
        <v>5683</v>
      </c>
      <c r="J85" s="132" t="s">
        <v>5683</v>
      </c>
      <c r="K85" s="132" t="s">
        <v>6372</v>
      </c>
      <c r="L85" s="132" t="s">
        <v>7063</v>
      </c>
      <c r="M85" s="132" t="s">
        <v>7756</v>
      </c>
      <c r="N85" s="132" t="s">
        <v>8446</v>
      </c>
      <c r="O85" s="132" t="s">
        <v>9125</v>
      </c>
      <c r="P85" s="132" t="s">
        <v>9787</v>
      </c>
    </row>
    <row r="86" spans="1:16" ht="40.5" thickBot="1">
      <c r="A86" t="str">
        <f t="shared" si="1"/>
        <v>매출시 배송비</v>
      </c>
      <c r="B86" s="21" t="s">
        <v>139</v>
      </c>
      <c r="D86" s="132" t="s">
        <v>2259</v>
      </c>
      <c r="E86" s="132" t="s">
        <v>2948</v>
      </c>
      <c r="F86" s="132" t="s">
        <v>3608</v>
      </c>
      <c r="G86" s="132" t="s">
        <v>4305</v>
      </c>
      <c r="H86" s="132" t="s">
        <v>4994</v>
      </c>
      <c r="I86" s="132" t="s">
        <v>5684</v>
      </c>
      <c r="J86" s="132" t="s">
        <v>5684</v>
      </c>
      <c r="K86" s="132" t="s">
        <v>6373</v>
      </c>
      <c r="L86" s="132" t="s">
        <v>7064</v>
      </c>
      <c r="M86" s="132" t="s">
        <v>7757</v>
      </c>
      <c r="N86" s="132" t="s">
        <v>8447</v>
      </c>
      <c r="O86" s="132" t="s">
        <v>9126</v>
      </c>
      <c r="P86" s="132" t="s">
        <v>9788</v>
      </c>
    </row>
    <row r="87" spans="1:16" ht="18.5" thickBot="1">
      <c r="A87">
        <f t="shared" si="1"/>
        <v>0</v>
      </c>
      <c r="B87" s="21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</row>
    <row r="88" spans="1:16" ht="18.5" thickBot="1">
      <c r="A88">
        <f t="shared" si="1"/>
        <v>0</v>
      </c>
      <c r="B88" s="21"/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</row>
    <row r="89" spans="1:16" ht="18.5" thickBot="1">
      <c r="A89">
        <f t="shared" si="1"/>
        <v>0</v>
      </c>
      <c r="B89" s="21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</row>
    <row r="90" spans="1:16" ht="30.5" thickBot="1">
      <c r="A90" t="str">
        <f t="shared" si="1"/>
        <v>임대 사업 부하</v>
      </c>
      <c r="B90" s="21" t="s">
        <v>146</v>
      </c>
      <c r="D90" s="132" t="s">
        <v>2260</v>
      </c>
      <c r="E90" s="132" t="s">
        <v>2949</v>
      </c>
      <c r="F90" s="132" t="s">
        <v>3609</v>
      </c>
      <c r="G90" s="132" t="s">
        <v>4306</v>
      </c>
      <c r="H90" s="132" t="s">
        <v>4995</v>
      </c>
      <c r="I90" s="132" t="s">
        <v>5685</v>
      </c>
      <c r="J90" s="132" t="s">
        <v>5685</v>
      </c>
      <c r="K90" s="132" t="s">
        <v>6374</v>
      </c>
      <c r="L90" s="132" t="s">
        <v>7065</v>
      </c>
      <c r="M90" s="132" t="s">
        <v>7758</v>
      </c>
      <c r="N90" s="132" t="s">
        <v>8448</v>
      </c>
      <c r="O90" s="132" t="s">
        <v>9127</v>
      </c>
      <c r="P90" s="132" t="s">
        <v>9789</v>
      </c>
    </row>
    <row r="91" spans="1:16" ht="18.5" thickBot="1">
      <c r="A91">
        <f t="shared" si="1"/>
        <v>0</v>
      </c>
      <c r="B91" s="21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</row>
    <row r="92" spans="1:16" ht="60.5" thickBot="1">
      <c r="A92" t="str">
        <f t="shared" si="1"/>
        <v>투자 행위의 파급 환경 부하</v>
      </c>
      <c r="B92" s="21" t="s">
        <v>149</v>
      </c>
      <c r="D92" s="132" t="s">
        <v>2261</v>
      </c>
      <c r="E92" s="132" t="s">
        <v>2950</v>
      </c>
      <c r="F92" s="132" t="s">
        <v>3610</v>
      </c>
      <c r="G92" s="132" t="s">
        <v>4307</v>
      </c>
      <c r="H92" s="132" t="s">
        <v>4996</v>
      </c>
      <c r="I92" s="132" t="s">
        <v>5686</v>
      </c>
      <c r="J92" s="132" t="s">
        <v>5686</v>
      </c>
      <c r="K92" s="132" t="s">
        <v>6375</v>
      </c>
      <c r="L92" s="132" t="s">
        <v>7066</v>
      </c>
      <c r="M92" s="132" t="s">
        <v>7759</v>
      </c>
      <c r="N92" s="132" t="s">
        <v>8449</v>
      </c>
      <c r="O92" s="132" t="s">
        <v>9128</v>
      </c>
      <c r="P92" s="132" t="s">
        <v>9790</v>
      </c>
    </row>
    <row r="93" spans="1:16" ht="40.5" thickBot="1">
      <c r="A93" t="str">
        <f t="shared" si="1"/>
        <v>재활용으로 감소 공헌</v>
      </c>
      <c r="B93" s="27" t="s">
        <v>150</v>
      </c>
      <c r="D93" s="132" t="s">
        <v>2262</v>
      </c>
      <c r="E93" s="132" t="s">
        <v>2951</v>
      </c>
      <c r="F93" s="132" t="s">
        <v>3611</v>
      </c>
      <c r="G93" s="132" t="s">
        <v>4308</v>
      </c>
      <c r="H93" s="132" t="s">
        <v>4997</v>
      </c>
      <c r="I93" s="132" t="s">
        <v>5687</v>
      </c>
      <c r="J93" s="132" t="s">
        <v>5687</v>
      </c>
      <c r="K93" s="132" t="s">
        <v>6376</v>
      </c>
      <c r="L93" s="132" t="s">
        <v>7067</v>
      </c>
      <c r="M93" s="132" t="s">
        <v>7760</v>
      </c>
      <c r="N93" s="132" t="s">
        <v>8450</v>
      </c>
      <c r="O93" s="132" t="s">
        <v>9129</v>
      </c>
      <c r="P93" s="132" t="s">
        <v>9791</v>
      </c>
    </row>
    <row r="94" spans="1:16" ht="20.5" thickBot="1">
      <c r="A94" t="str">
        <f t="shared" si="1"/>
        <v>원단위</v>
      </c>
      <c r="B94" s="95" t="s">
        <v>116</v>
      </c>
      <c r="D94" s="132" t="s">
        <v>2263</v>
      </c>
      <c r="E94" s="132" t="s">
        <v>2952</v>
      </c>
      <c r="F94" s="132" t="s">
        <v>3612</v>
      </c>
      <c r="G94" s="132" t="s">
        <v>4309</v>
      </c>
      <c r="H94" s="132" t="s">
        <v>4998</v>
      </c>
      <c r="I94" s="132" t="s">
        <v>5688</v>
      </c>
      <c r="J94" s="132" t="s">
        <v>5688</v>
      </c>
      <c r="K94" s="132" t="s">
        <v>6377</v>
      </c>
      <c r="L94" s="132" t="s">
        <v>7068</v>
      </c>
      <c r="M94" s="132" t="s">
        <v>7761</v>
      </c>
      <c r="N94" s="132" t="s">
        <v>8451</v>
      </c>
      <c r="O94" s="132" t="s">
        <v>9130</v>
      </c>
      <c r="P94" s="132" t="s">
        <v>9792</v>
      </c>
    </row>
    <row r="95" spans="1:16" ht="150.5" thickBot="1">
      <c r="A95" t="str">
        <f t="shared" si="1"/>
        <v>경산성 「에너지 기원 이산화탄소 배출량 등 계산 툴」 시트 02 배출 계산표</v>
      </c>
      <c r="B95" s="97" t="s">
        <v>120</v>
      </c>
      <c r="D95" s="132" t="s">
        <v>2264</v>
      </c>
      <c r="E95" s="132" t="s">
        <v>2953</v>
      </c>
      <c r="F95" s="132" t="s">
        <v>3613</v>
      </c>
      <c r="G95" s="132" t="s">
        <v>4310</v>
      </c>
      <c r="H95" s="132" t="s">
        <v>4999</v>
      </c>
      <c r="I95" s="132" t="s">
        <v>5689</v>
      </c>
      <c r="J95" s="132" t="s">
        <v>5689</v>
      </c>
      <c r="K95" s="132" t="s">
        <v>6378</v>
      </c>
      <c r="L95" s="132" t="s">
        <v>7069</v>
      </c>
      <c r="M95" s="132" t="s">
        <v>7762</v>
      </c>
      <c r="N95" s="132" t="s">
        <v>8452</v>
      </c>
      <c r="O95" s="132" t="s">
        <v>9131</v>
      </c>
      <c r="P95" s="132" t="s">
        <v>9793</v>
      </c>
    </row>
    <row r="96" spans="1:16" ht="90.5" thickBot="1">
      <c r="A96" t="str">
        <f t="shared" si="1"/>
        <v>환경성 전기 사업자별 배출 계수 일람</v>
      </c>
      <c r="B96" s="102" t="s">
        <v>122</v>
      </c>
      <c r="D96" s="132" t="s">
        <v>2265</v>
      </c>
      <c r="E96" s="132" t="s">
        <v>2954</v>
      </c>
      <c r="F96" s="132" t="s">
        <v>3614</v>
      </c>
      <c r="G96" s="132" t="s">
        <v>4311</v>
      </c>
      <c r="H96" s="132" t="s">
        <v>5000</v>
      </c>
      <c r="I96" s="132" t="s">
        <v>5690</v>
      </c>
      <c r="J96" s="132" t="s">
        <v>5690</v>
      </c>
      <c r="K96" s="132" t="s">
        <v>6379</v>
      </c>
      <c r="L96" s="132" t="s">
        <v>7070</v>
      </c>
      <c r="M96" s="132" t="s">
        <v>7763</v>
      </c>
      <c r="N96" s="132" t="s">
        <v>8453</v>
      </c>
      <c r="O96" s="132" t="s">
        <v>9132</v>
      </c>
      <c r="P96" s="132" t="s">
        <v>9794</v>
      </c>
    </row>
    <row r="97" spans="1:16" ht="140.5" thickBot="1">
      <c r="A97" t="str">
        <f t="shared" si="1"/>
        <v>공급망을 통한 조직의 온실가스 배출량 산정을 위한 배출원단위 DB</v>
      </c>
      <c r="B97" s="102" t="s">
        <v>125</v>
      </c>
      <c r="D97" s="132" t="s">
        <v>2266</v>
      </c>
      <c r="E97" s="132" t="s">
        <v>2955</v>
      </c>
      <c r="F97" s="132" t="s">
        <v>3615</v>
      </c>
      <c r="G97" s="132" t="s">
        <v>4312</v>
      </c>
      <c r="H97" s="132" t="s">
        <v>5001</v>
      </c>
      <c r="I97" s="132" t="s">
        <v>5691</v>
      </c>
      <c r="J97" s="132" t="s">
        <v>5691</v>
      </c>
      <c r="K97" s="132" t="s">
        <v>6380</v>
      </c>
      <c r="L97" s="132" t="s">
        <v>7071</v>
      </c>
      <c r="M97" s="132" t="s">
        <v>7764</v>
      </c>
      <c r="N97" s="132" t="s">
        <v>8454</v>
      </c>
      <c r="O97" s="132" t="s">
        <v>9133</v>
      </c>
      <c r="P97" s="132" t="s">
        <v>9795</v>
      </c>
    </row>
    <row r="98" spans="1:16" ht="140.5" thickBot="1">
      <c r="A98" t="str">
        <f t="shared" si="1"/>
        <v>공급망을 통한 조직의 온실가스 배출량 산정을 위한 배출원단위 DB</v>
      </c>
      <c r="B98" s="102" t="s">
        <v>125</v>
      </c>
      <c r="D98" s="132" t="s">
        <v>2266</v>
      </c>
      <c r="E98" s="132" t="s">
        <v>2955</v>
      </c>
      <c r="F98" s="132" t="s">
        <v>3615</v>
      </c>
      <c r="G98" s="132" t="s">
        <v>4312</v>
      </c>
      <c r="H98" s="132" t="s">
        <v>5001</v>
      </c>
      <c r="I98" s="132" t="s">
        <v>5691</v>
      </c>
      <c r="J98" s="132" t="s">
        <v>5691</v>
      </c>
      <c r="K98" s="132" t="s">
        <v>6380</v>
      </c>
      <c r="L98" s="132" t="s">
        <v>7071</v>
      </c>
      <c r="M98" s="132" t="s">
        <v>7764</v>
      </c>
      <c r="N98" s="132" t="s">
        <v>8454</v>
      </c>
      <c r="O98" s="132" t="s">
        <v>9133</v>
      </c>
      <c r="P98" s="132" t="s">
        <v>9795</v>
      </c>
    </row>
    <row r="99" spans="1:16" ht="140.5" thickBot="1">
      <c r="A99" t="str">
        <f t="shared" si="1"/>
        <v>공급망을 통한 조직의 온실가스 배출량 산정을 위한 배출원단위 DB</v>
      </c>
      <c r="B99" s="102" t="s">
        <v>125</v>
      </c>
      <c r="D99" s="132" t="s">
        <v>2266</v>
      </c>
      <c r="E99" s="132" t="s">
        <v>2955</v>
      </c>
      <c r="F99" s="132" t="s">
        <v>3615</v>
      </c>
      <c r="G99" s="132" t="s">
        <v>4312</v>
      </c>
      <c r="H99" s="132" t="s">
        <v>5001</v>
      </c>
      <c r="I99" s="132" t="s">
        <v>5691</v>
      </c>
      <c r="J99" s="132" t="s">
        <v>5691</v>
      </c>
      <c r="K99" s="132" t="s">
        <v>6380</v>
      </c>
      <c r="L99" s="132" t="s">
        <v>7071</v>
      </c>
      <c r="M99" s="132" t="s">
        <v>7764</v>
      </c>
      <c r="N99" s="132" t="s">
        <v>8454</v>
      </c>
      <c r="O99" s="132" t="s">
        <v>9133</v>
      </c>
      <c r="P99" s="132" t="s">
        <v>9795</v>
      </c>
    </row>
    <row r="100" spans="1:16" ht="140.5" thickBot="1">
      <c r="A100" t="str">
        <f t="shared" si="1"/>
        <v>공급망을 통한 조직의 온실가스 배출량 산정을 위한 배출원단위 DB</v>
      </c>
      <c r="B100" s="102" t="s">
        <v>125</v>
      </c>
      <c r="D100" s="132" t="s">
        <v>2266</v>
      </c>
      <c r="E100" s="132" t="s">
        <v>2955</v>
      </c>
      <c r="F100" s="132" t="s">
        <v>3615</v>
      </c>
      <c r="G100" s="132" t="s">
        <v>4312</v>
      </c>
      <c r="H100" s="132" t="s">
        <v>5001</v>
      </c>
      <c r="I100" s="132" t="s">
        <v>5691</v>
      </c>
      <c r="J100" s="132" t="s">
        <v>5691</v>
      </c>
      <c r="K100" s="132" t="s">
        <v>6380</v>
      </c>
      <c r="L100" s="132" t="s">
        <v>7071</v>
      </c>
      <c r="M100" s="132" t="s">
        <v>7764</v>
      </c>
      <c r="N100" s="132" t="s">
        <v>8454</v>
      </c>
      <c r="O100" s="132" t="s">
        <v>9133</v>
      </c>
      <c r="P100" s="132" t="s">
        <v>9795</v>
      </c>
    </row>
    <row r="101" spans="1:16" ht="140.5" thickBot="1">
      <c r="A101" t="str">
        <f t="shared" si="1"/>
        <v>공급망을 통한 조직의 온실가스 배출량 산정을 위한 배출원단위 DB</v>
      </c>
      <c r="B101" s="102" t="s">
        <v>125</v>
      </c>
      <c r="D101" s="132" t="s">
        <v>2266</v>
      </c>
      <c r="E101" s="132" t="s">
        <v>2955</v>
      </c>
      <c r="F101" s="132" t="s">
        <v>3615</v>
      </c>
      <c r="G101" s="132" t="s">
        <v>4312</v>
      </c>
      <c r="H101" s="132" t="s">
        <v>5001</v>
      </c>
      <c r="I101" s="132" t="s">
        <v>5691</v>
      </c>
      <c r="J101" s="132" t="s">
        <v>5691</v>
      </c>
      <c r="K101" s="132" t="s">
        <v>6380</v>
      </c>
      <c r="L101" s="132" t="s">
        <v>7071</v>
      </c>
      <c r="M101" s="132" t="s">
        <v>7764</v>
      </c>
      <c r="N101" s="132" t="s">
        <v>8454</v>
      </c>
      <c r="O101" s="132" t="s">
        <v>9133</v>
      </c>
      <c r="P101" s="132" t="s">
        <v>9795</v>
      </c>
    </row>
    <row r="102" spans="1:16" ht="140.5" thickBot="1">
      <c r="A102" t="str">
        <f t="shared" si="1"/>
        <v>공급망을 통한 조직의 온실가스 배출량 산정을 위한 배출원단위 DB</v>
      </c>
      <c r="B102" s="102" t="s">
        <v>125</v>
      </c>
      <c r="D102" s="132" t="s">
        <v>2266</v>
      </c>
      <c r="E102" s="132" t="s">
        <v>2955</v>
      </c>
      <c r="F102" s="132" t="s">
        <v>3615</v>
      </c>
      <c r="G102" s="132" t="s">
        <v>4312</v>
      </c>
      <c r="H102" s="132" t="s">
        <v>5001</v>
      </c>
      <c r="I102" s="132" t="s">
        <v>5691</v>
      </c>
      <c r="J102" s="132" t="s">
        <v>5691</v>
      </c>
      <c r="K102" s="132" t="s">
        <v>6380</v>
      </c>
      <c r="L102" s="132" t="s">
        <v>7071</v>
      </c>
      <c r="M102" s="132" t="s">
        <v>7764</v>
      </c>
      <c r="N102" s="132" t="s">
        <v>8454</v>
      </c>
      <c r="O102" s="132" t="s">
        <v>9133</v>
      </c>
      <c r="P102" s="132" t="s">
        <v>9795</v>
      </c>
    </row>
    <row r="103" spans="1:16" ht="140.5" thickBot="1">
      <c r="A103" t="str">
        <f t="shared" si="1"/>
        <v>공급망을 통한 조직의 온실가스 배출량 산정을 위한 배출원단위 DB</v>
      </c>
      <c r="B103" s="102" t="s">
        <v>125</v>
      </c>
      <c r="D103" s="132" t="s">
        <v>2266</v>
      </c>
      <c r="E103" s="132" t="s">
        <v>2955</v>
      </c>
      <c r="F103" s="132" t="s">
        <v>3615</v>
      </c>
      <c r="G103" s="132" t="s">
        <v>4312</v>
      </c>
      <c r="H103" s="132" t="s">
        <v>5001</v>
      </c>
      <c r="I103" s="132" t="s">
        <v>5691</v>
      </c>
      <c r="J103" s="132" t="s">
        <v>5691</v>
      </c>
      <c r="K103" s="132" t="s">
        <v>6380</v>
      </c>
      <c r="L103" s="132" t="s">
        <v>7071</v>
      </c>
      <c r="M103" s="132" t="s">
        <v>7764</v>
      </c>
      <c r="N103" s="132" t="s">
        <v>8454</v>
      </c>
      <c r="O103" s="132" t="s">
        <v>9133</v>
      </c>
      <c r="P103" s="132" t="s">
        <v>9795</v>
      </c>
    </row>
    <row r="104" spans="1:16" ht="140.5" thickBot="1">
      <c r="A104" t="str">
        <f t="shared" si="1"/>
        <v>공급망을 통한 조직의 온실가스 배출량 산정을 위한 배출원단위 DB</v>
      </c>
      <c r="B104" s="102" t="s">
        <v>125</v>
      </c>
      <c r="D104" s="132" t="s">
        <v>2266</v>
      </c>
      <c r="E104" s="132" t="s">
        <v>2955</v>
      </c>
      <c r="F104" s="132" t="s">
        <v>3615</v>
      </c>
      <c r="G104" s="132" t="s">
        <v>4312</v>
      </c>
      <c r="H104" s="132" t="s">
        <v>5001</v>
      </c>
      <c r="I104" s="132" t="s">
        <v>5691</v>
      </c>
      <c r="J104" s="132" t="s">
        <v>5691</v>
      </c>
      <c r="K104" s="132" t="s">
        <v>6380</v>
      </c>
      <c r="L104" s="132" t="s">
        <v>7071</v>
      </c>
      <c r="M104" s="132" t="s">
        <v>7764</v>
      </c>
      <c r="N104" s="132" t="s">
        <v>8454</v>
      </c>
      <c r="O104" s="132" t="s">
        <v>9133</v>
      </c>
      <c r="P104" s="132" t="s">
        <v>9795</v>
      </c>
    </row>
    <row r="105" spans="1:16" ht="140.5" thickBot="1">
      <c r="A105" t="str">
        <f t="shared" si="1"/>
        <v>공급망을 통한 조직의 온실가스 배출량 산정을 위한 배출원단위 DB</v>
      </c>
      <c r="B105" s="102" t="s">
        <v>125</v>
      </c>
      <c r="D105" s="132" t="s">
        <v>2266</v>
      </c>
      <c r="E105" s="132" t="s">
        <v>2955</v>
      </c>
      <c r="F105" s="132" t="s">
        <v>3615</v>
      </c>
      <c r="G105" s="132" t="s">
        <v>4312</v>
      </c>
      <c r="H105" s="132" t="s">
        <v>5001</v>
      </c>
      <c r="I105" s="132" t="s">
        <v>5691</v>
      </c>
      <c r="J105" s="132" t="s">
        <v>5691</v>
      </c>
      <c r="K105" s="132" t="s">
        <v>6380</v>
      </c>
      <c r="L105" s="132" t="s">
        <v>7071</v>
      </c>
      <c r="M105" s="132" t="s">
        <v>7764</v>
      </c>
      <c r="N105" s="132" t="s">
        <v>8454</v>
      </c>
      <c r="O105" s="132" t="s">
        <v>9133</v>
      </c>
      <c r="P105" s="132" t="s">
        <v>9795</v>
      </c>
    </row>
    <row r="106" spans="1:16" ht="50.5" thickBot="1">
      <c r="A106" t="str">
        <f t="shared" si="1"/>
        <v>글로벌 IO 데이터베이스를 이용한 계산</v>
      </c>
      <c r="B106" s="102" t="s">
        <v>141</v>
      </c>
      <c r="D106" s="132" t="s">
        <v>2267</v>
      </c>
      <c r="E106" s="132" t="s">
        <v>2956</v>
      </c>
      <c r="F106" s="132" t="s">
        <v>3616</v>
      </c>
      <c r="G106" s="132" t="s">
        <v>4313</v>
      </c>
      <c r="H106" s="132" t="s">
        <v>5002</v>
      </c>
      <c r="I106" s="132" t="s">
        <v>5692</v>
      </c>
      <c r="J106" s="132" t="s">
        <v>5692</v>
      </c>
      <c r="K106" s="132" t="s">
        <v>6381</v>
      </c>
      <c r="L106" s="132" t="s">
        <v>7072</v>
      </c>
      <c r="M106" s="132" t="s">
        <v>7765</v>
      </c>
      <c r="N106" s="132" t="s">
        <v>8455</v>
      </c>
      <c r="O106" s="132" t="s">
        <v>9134</v>
      </c>
      <c r="P106" s="132" t="s">
        <v>9796</v>
      </c>
    </row>
    <row r="107" spans="1:16" ht="30.5" thickBot="1">
      <c r="A107" t="str">
        <f t="shared" si="1"/>
        <v>scope1,scope2 데이터</v>
      </c>
      <c r="B107" s="102" t="s">
        <v>143</v>
      </c>
      <c r="D107" s="132" t="s">
        <v>2268</v>
      </c>
      <c r="E107" s="132" t="s">
        <v>2957</v>
      </c>
      <c r="F107" s="132" t="s">
        <v>3617</v>
      </c>
      <c r="G107" s="132" t="s">
        <v>4314</v>
      </c>
      <c r="H107" s="132" t="s">
        <v>5003</v>
      </c>
      <c r="I107" s="132" t="s">
        <v>5693</v>
      </c>
      <c r="J107" s="132" t="s">
        <v>5693</v>
      </c>
      <c r="K107" s="132" t="s">
        <v>6382</v>
      </c>
      <c r="L107" s="132" t="s">
        <v>7073</v>
      </c>
      <c r="M107" s="132" t="s">
        <v>7766</v>
      </c>
      <c r="N107" s="132" t="s">
        <v>8456</v>
      </c>
      <c r="O107" s="132" t="s">
        <v>9135</v>
      </c>
      <c r="P107" s="132" t="s">
        <v>9797</v>
      </c>
    </row>
    <row r="108" spans="1:16" ht="140.5" thickBot="1">
      <c r="A108" t="str">
        <f t="shared" si="1"/>
        <v>공급망을 통한 조직의 온실가스 배출량 산정을 위한 배출원단위 DB</v>
      </c>
      <c r="B108" s="102" t="s">
        <v>125</v>
      </c>
      <c r="D108" s="132" t="s">
        <v>2266</v>
      </c>
      <c r="E108" s="132" t="s">
        <v>2955</v>
      </c>
      <c r="F108" s="132" t="s">
        <v>3615</v>
      </c>
      <c r="G108" s="132" t="s">
        <v>4312</v>
      </c>
      <c r="H108" s="132" t="s">
        <v>5001</v>
      </c>
      <c r="I108" s="132" t="s">
        <v>5691</v>
      </c>
      <c r="J108" s="132" t="s">
        <v>5691</v>
      </c>
      <c r="K108" s="132" t="s">
        <v>6380</v>
      </c>
      <c r="L108" s="132" t="s">
        <v>7071</v>
      </c>
      <c r="M108" s="132" t="s">
        <v>7764</v>
      </c>
      <c r="N108" s="132" t="s">
        <v>8454</v>
      </c>
      <c r="O108" s="132" t="s">
        <v>9133</v>
      </c>
      <c r="P108" s="132" t="s">
        <v>9795</v>
      </c>
    </row>
    <row r="109" spans="1:16" ht="140.5" thickBot="1">
      <c r="A109" t="str">
        <f t="shared" si="1"/>
        <v>공급망을 통한 조직의 온실가스 배출량 산정을 위한 배출원단위 DB</v>
      </c>
      <c r="B109" s="102" t="s">
        <v>125</v>
      </c>
      <c r="D109" s="132" t="s">
        <v>2266</v>
      </c>
      <c r="E109" s="132" t="s">
        <v>2955</v>
      </c>
      <c r="F109" s="132" t="s">
        <v>3615</v>
      </c>
      <c r="G109" s="132" t="s">
        <v>4312</v>
      </c>
      <c r="H109" s="132" t="s">
        <v>5001</v>
      </c>
      <c r="I109" s="132" t="s">
        <v>5691</v>
      </c>
      <c r="J109" s="132" t="s">
        <v>5691</v>
      </c>
      <c r="K109" s="132" t="s">
        <v>6380</v>
      </c>
      <c r="L109" s="132" t="s">
        <v>7071</v>
      </c>
      <c r="M109" s="132" t="s">
        <v>7764</v>
      </c>
      <c r="N109" s="132" t="s">
        <v>8454</v>
      </c>
      <c r="O109" s="132" t="s">
        <v>9133</v>
      </c>
      <c r="P109" s="132" t="s">
        <v>9795</v>
      </c>
    </row>
    <row r="110" spans="1:16" ht="140.5" thickBot="1">
      <c r="A110" t="str">
        <f t="shared" si="1"/>
        <v>공급망을 통한 조직의 온실가스 배출량 산정을 위한 배출원단위 DB</v>
      </c>
      <c r="B110" s="102" t="s">
        <v>125</v>
      </c>
      <c r="D110" s="132" t="s">
        <v>2266</v>
      </c>
      <c r="E110" s="132" t="s">
        <v>2955</v>
      </c>
      <c r="F110" s="132" t="s">
        <v>3615</v>
      </c>
      <c r="G110" s="132" t="s">
        <v>4312</v>
      </c>
      <c r="H110" s="132" t="s">
        <v>5001</v>
      </c>
      <c r="I110" s="132" t="s">
        <v>5691</v>
      </c>
      <c r="J110" s="132" t="s">
        <v>5691</v>
      </c>
      <c r="K110" s="132" t="s">
        <v>6380</v>
      </c>
      <c r="L110" s="132" t="s">
        <v>7071</v>
      </c>
      <c r="M110" s="132" t="s">
        <v>7764</v>
      </c>
      <c r="N110" s="132" t="s">
        <v>8454</v>
      </c>
      <c r="O110" s="132" t="s">
        <v>9133</v>
      </c>
      <c r="P110" s="132" t="s">
        <v>9795</v>
      </c>
    </row>
    <row r="111" spans="1:16" ht="140.5" thickBot="1">
      <c r="A111" t="str">
        <f t="shared" si="1"/>
        <v>공급망을 통한 조직의 온실가스 배출량 산정을 위한 배출원단위 DB</v>
      </c>
      <c r="B111" s="102" t="s">
        <v>125</v>
      </c>
      <c r="D111" s="132" t="s">
        <v>2266</v>
      </c>
      <c r="E111" s="132" t="s">
        <v>2955</v>
      </c>
      <c r="F111" s="132" t="s">
        <v>3615</v>
      </c>
      <c r="G111" s="132" t="s">
        <v>4312</v>
      </c>
      <c r="H111" s="132" t="s">
        <v>5001</v>
      </c>
      <c r="I111" s="132" t="s">
        <v>5691</v>
      </c>
      <c r="J111" s="132" t="s">
        <v>5691</v>
      </c>
      <c r="K111" s="132" t="s">
        <v>6380</v>
      </c>
      <c r="L111" s="132" t="s">
        <v>7071</v>
      </c>
      <c r="M111" s="132" t="s">
        <v>7764</v>
      </c>
      <c r="N111" s="132" t="s">
        <v>8454</v>
      </c>
      <c r="O111" s="132" t="s">
        <v>9133</v>
      </c>
      <c r="P111" s="132" t="s">
        <v>9795</v>
      </c>
    </row>
    <row r="112" spans="1:16" ht="50.5" thickBot="1">
      <c r="A112" t="str">
        <f t="shared" si="1"/>
        <v>글로벌 IO 데이터베이스를 이용한 계산</v>
      </c>
      <c r="B112" s="107" t="s">
        <v>141</v>
      </c>
      <c r="D112" s="132" t="s">
        <v>2267</v>
      </c>
      <c r="E112" s="132" t="s">
        <v>2956</v>
      </c>
      <c r="F112" s="132" t="s">
        <v>3616</v>
      </c>
      <c r="G112" s="132" t="s">
        <v>4313</v>
      </c>
      <c r="H112" s="132" t="s">
        <v>5002</v>
      </c>
      <c r="I112" s="132" t="s">
        <v>5692</v>
      </c>
      <c r="J112" s="132" t="s">
        <v>5692</v>
      </c>
      <c r="K112" s="132" t="s">
        <v>6381</v>
      </c>
      <c r="L112" s="132" t="s">
        <v>7072</v>
      </c>
      <c r="M112" s="132" t="s">
        <v>7765</v>
      </c>
      <c r="N112" s="132" t="s">
        <v>8455</v>
      </c>
      <c r="O112" s="132" t="s">
        <v>9134</v>
      </c>
      <c r="P112" s="132" t="s">
        <v>9796</v>
      </c>
    </row>
    <row r="113" spans="1:17" ht="20.5" thickBot="1">
      <c r="A113" t="str">
        <f t="shared" si="1"/>
        <v>CO2t/백만엔</v>
      </c>
      <c r="B113" s="20" t="s">
        <v>118</v>
      </c>
      <c r="D113" s="132" t="s">
        <v>2269</v>
      </c>
      <c r="E113" s="132" t="s">
        <v>2958</v>
      </c>
      <c r="F113" s="132" t="s">
        <v>3618</v>
      </c>
      <c r="G113" s="132" t="s">
        <v>4315</v>
      </c>
      <c r="H113" s="132" t="s">
        <v>5004</v>
      </c>
      <c r="I113" s="132" t="s">
        <v>5694</v>
      </c>
      <c r="J113" s="132" t="s">
        <v>5694</v>
      </c>
      <c r="K113" s="132" t="s">
        <v>6383</v>
      </c>
      <c r="L113" s="132" t="s">
        <v>7074</v>
      </c>
      <c r="M113" s="132" t="s">
        <v>7767</v>
      </c>
      <c r="N113" s="132" t="s">
        <v>8457</v>
      </c>
      <c r="O113" s="132" t="s">
        <v>9136</v>
      </c>
      <c r="P113" s="132" t="s">
        <v>9798</v>
      </c>
    </row>
    <row r="114" spans="1:17" ht="40.5" thickBot="1">
      <c r="A114" t="str">
        <f t="shared" si="1"/>
        <v>재생 원재료 생산</v>
      </c>
      <c r="B114" t="s">
        <v>153</v>
      </c>
      <c r="D114" s="132" t="s">
        <v>2270</v>
      </c>
      <c r="E114" s="132" t="s">
        <v>2959</v>
      </c>
      <c r="F114" s="132" t="s">
        <v>3619</v>
      </c>
      <c r="G114" s="132" t="s">
        <v>4316</v>
      </c>
      <c r="H114" s="132" t="s">
        <v>5005</v>
      </c>
      <c r="I114" s="132" t="s">
        <v>5695</v>
      </c>
      <c r="J114" s="132" t="s">
        <v>5695</v>
      </c>
      <c r="K114" s="132" t="s">
        <v>6384</v>
      </c>
      <c r="L114" s="132" t="s">
        <v>7075</v>
      </c>
      <c r="M114" s="132" t="s">
        <v>7768</v>
      </c>
      <c r="N114" s="132" t="s">
        <v>8458</v>
      </c>
      <c r="O114" s="132" t="s">
        <v>9137</v>
      </c>
      <c r="P114" s="132" t="s">
        <v>9799</v>
      </c>
    </row>
    <row r="115" spans="1:17" ht="20.5" thickBot="1">
      <c r="A115" t="str">
        <f t="shared" si="1"/>
        <v>수치</v>
      </c>
      <c r="B115" t="s">
        <v>154</v>
      </c>
      <c r="D115" s="132" t="s">
        <v>2271</v>
      </c>
      <c r="E115" s="132" t="s">
        <v>2960</v>
      </c>
      <c r="F115" s="132" t="s">
        <v>3620</v>
      </c>
      <c r="G115" s="132" t="s">
        <v>4317</v>
      </c>
      <c r="H115" s="132" t="s">
        <v>5006</v>
      </c>
      <c r="I115" s="132" t="s">
        <v>5696</v>
      </c>
      <c r="J115" s="132" t="s">
        <v>5696</v>
      </c>
      <c r="K115" s="132" t="s">
        <v>6385</v>
      </c>
      <c r="L115" s="132" t="s">
        <v>7076</v>
      </c>
      <c r="M115" s="132" t="s">
        <v>7769</v>
      </c>
      <c r="N115" s="132" t="s">
        <v>8459</v>
      </c>
      <c r="O115" s="132" t="s">
        <v>9138</v>
      </c>
      <c r="P115" s="132" t="s">
        <v>9800</v>
      </c>
    </row>
    <row r="116" spans="1:17" ht="30.5" thickBot="1">
      <c r="A116" t="str">
        <f t="shared" si="1"/>
        <v>재생품</v>
      </c>
      <c r="B116" t="s">
        <v>161</v>
      </c>
      <c r="D116" s="132" t="s">
        <v>2272</v>
      </c>
      <c r="E116" s="132" t="s">
        <v>2961</v>
      </c>
      <c r="F116" s="132" t="s">
        <v>3621</v>
      </c>
      <c r="G116" s="132" t="s">
        <v>4318</v>
      </c>
      <c r="H116" s="132" t="s">
        <v>5007</v>
      </c>
      <c r="I116" s="132" t="s">
        <v>5697</v>
      </c>
      <c r="J116" s="132" t="s">
        <v>5697</v>
      </c>
      <c r="K116" s="132" t="s">
        <v>6386</v>
      </c>
      <c r="L116" s="132" t="s">
        <v>7077</v>
      </c>
      <c r="M116" s="132" t="s">
        <v>7770</v>
      </c>
      <c r="N116" s="132" t="s">
        <v>8460</v>
      </c>
      <c r="O116" s="132" t="s">
        <v>9139</v>
      </c>
      <c r="P116" s="132" t="s">
        <v>9801</v>
      </c>
    </row>
    <row r="117" spans="1:17" ht="30.5" thickBot="1">
      <c r="A117" t="str">
        <f t="shared" si="1"/>
        <v>당사 구성 출력</v>
      </c>
      <c r="B117" s="52" t="s">
        <v>2142</v>
      </c>
      <c r="D117" s="132" t="s">
        <v>2273</v>
      </c>
      <c r="E117" s="132" t="s">
        <v>2962</v>
      </c>
      <c r="F117" s="132" t="s">
        <v>3622</v>
      </c>
      <c r="G117" s="132" t="s">
        <v>4319</v>
      </c>
      <c r="H117" s="132" t="s">
        <v>5008</v>
      </c>
      <c r="I117" s="132" t="s">
        <v>5698</v>
      </c>
      <c r="J117" s="132" t="s">
        <v>5698</v>
      </c>
      <c r="K117" s="132" t="s">
        <v>6387</v>
      </c>
      <c r="L117" s="132" t="s">
        <v>7078</v>
      </c>
      <c r="M117" s="132" t="s">
        <v>7771</v>
      </c>
      <c r="N117" s="132" t="s">
        <v>8461</v>
      </c>
      <c r="O117" s="132" t="s">
        <v>9140</v>
      </c>
      <c r="P117" s="132" t="s">
        <v>9802</v>
      </c>
    </row>
    <row r="118" spans="1:17" ht="40.5" thickBot="1">
      <c r="A118" t="str">
        <f t="shared" si="1"/>
        <v>세계 평균 전력</v>
      </c>
      <c r="B118" s="52" t="s">
        <v>13624</v>
      </c>
      <c r="D118" s="132" t="s">
        <v>13625</v>
      </c>
      <c r="E118" s="166" t="s">
        <v>13626</v>
      </c>
      <c r="F118" s="167" t="s">
        <v>13627</v>
      </c>
      <c r="G118" s="168" t="s">
        <v>13628</v>
      </c>
      <c r="H118" s="132" t="s">
        <v>13629</v>
      </c>
      <c r="I118" s="132" t="s">
        <v>13630</v>
      </c>
      <c r="J118" s="132" t="s">
        <v>13631</v>
      </c>
      <c r="K118" s="132" t="s">
        <v>13632</v>
      </c>
      <c r="L118" s="132" t="s">
        <v>13633</v>
      </c>
      <c r="M118" s="169" t="s">
        <v>13634</v>
      </c>
      <c r="N118" s="132" t="s">
        <v>13635</v>
      </c>
      <c r="O118" s="132" t="s">
        <v>13636</v>
      </c>
      <c r="P118" s="170" t="s">
        <v>13637</v>
      </c>
      <c r="Q118" s="166" t="s">
        <v>13638</v>
      </c>
    </row>
    <row r="119" spans="1:17" ht="18.5" thickBot="1">
      <c r="A119" t="str">
        <f t="shared" si="1"/>
        <v>1구매</v>
      </c>
      <c r="B119" s="46" t="s">
        <v>169</v>
      </c>
      <c r="D119" s="132" t="s">
        <v>2274</v>
      </c>
      <c r="E119" s="132" t="s">
        <v>2963</v>
      </c>
      <c r="F119" s="132" t="s">
        <v>3623</v>
      </c>
      <c r="G119" s="132" t="s">
        <v>4320</v>
      </c>
      <c r="H119" s="132" t="s">
        <v>5009</v>
      </c>
      <c r="I119" s="132" t="s">
        <v>5699</v>
      </c>
      <c r="J119" s="132" t="s">
        <v>5699</v>
      </c>
      <c r="K119" s="132" t="s">
        <v>6388</v>
      </c>
      <c r="L119" s="132" t="s">
        <v>7079</v>
      </c>
      <c r="M119" s="132" t="s">
        <v>7772</v>
      </c>
      <c r="N119" s="132" t="s">
        <v>8462</v>
      </c>
      <c r="O119" s="132" t="s">
        <v>9141</v>
      </c>
      <c r="P119" s="132" t="s">
        <v>9803</v>
      </c>
    </row>
    <row r="120" spans="1:17" ht="18.5" thickBot="1">
      <c r="A120" t="str">
        <f t="shared" si="1"/>
        <v>2자본</v>
      </c>
      <c r="B120" s="46" t="s">
        <v>173</v>
      </c>
      <c r="D120" s="132" t="s">
        <v>2275</v>
      </c>
      <c r="E120" s="132" t="s">
        <v>173</v>
      </c>
      <c r="F120" s="132" t="s">
        <v>3624</v>
      </c>
      <c r="G120" s="132" t="s">
        <v>4321</v>
      </c>
      <c r="H120" s="132" t="s">
        <v>5010</v>
      </c>
      <c r="I120" s="132" t="s">
        <v>5700</v>
      </c>
      <c r="J120" s="132" t="s">
        <v>5700</v>
      </c>
      <c r="K120" s="132" t="s">
        <v>6389</v>
      </c>
      <c r="L120" s="132" t="s">
        <v>7080</v>
      </c>
      <c r="M120" s="132" t="s">
        <v>7773</v>
      </c>
      <c r="N120" s="132" t="s">
        <v>8463</v>
      </c>
      <c r="O120" s="132" t="s">
        <v>9142</v>
      </c>
      <c r="P120" s="132" t="s">
        <v>9804</v>
      </c>
    </row>
    <row r="121" spans="1:17" ht="30.5" thickBot="1">
      <c r="A121" t="str">
        <f t="shared" si="1"/>
        <v>3 에너지 파급</v>
      </c>
      <c r="B121" s="46" t="s">
        <v>177</v>
      </c>
      <c r="D121" s="132" t="s">
        <v>2276</v>
      </c>
      <c r="E121" s="132" t="s">
        <v>2964</v>
      </c>
      <c r="F121" s="132" t="s">
        <v>3625</v>
      </c>
      <c r="G121" s="132" t="s">
        <v>4322</v>
      </c>
      <c r="H121" s="132" t="s">
        <v>5011</v>
      </c>
      <c r="I121" s="132" t="s">
        <v>5701</v>
      </c>
      <c r="J121" s="132" t="s">
        <v>5701</v>
      </c>
      <c r="K121" s="132" t="s">
        <v>6390</v>
      </c>
      <c r="L121" s="132" t="s">
        <v>7081</v>
      </c>
      <c r="M121" s="132" t="s">
        <v>7774</v>
      </c>
      <c r="N121" s="132" t="s">
        <v>2276</v>
      </c>
      <c r="O121" s="132" t="s">
        <v>2276</v>
      </c>
      <c r="P121" s="132" t="s">
        <v>9805</v>
      </c>
    </row>
    <row r="122" spans="1:17" ht="30.5" thickBot="1">
      <c r="A122" t="str">
        <f t="shared" si="1"/>
        <v>4 상류 배송</v>
      </c>
      <c r="B122" s="46" t="s">
        <v>182</v>
      </c>
      <c r="D122" s="132" t="s">
        <v>2277</v>
      </c>
      <c r="E122" s="132" t="s">
        <v>2965</v>
      </c>
      <c r="F122" s="132" t="s">
        <v>3626</v>
      </c>
      <c r="G122" s="132" t="s">
        <v>4323</v>
      </c>
      <c r="H122" s="132" t="s">
        <v>5012</v>
      </c>
      <c r="I122" s="132" t="s">
        <v>5702</v>
      </c>
      <c r="J122" s="132" t="s">
        <v>5702</v>
      </c>
      <c r="K122" s="132" t="s">
        <v>6391</v>
      </c>
      <c r="L122" s="132" t="s">
        <v>7082</v>
      </c>
      <c r="M122" s="132" t="s">
        <v>7775</v>
      </c>
      <c r="N122" s="132" t="s">
        <v>8464</v>
      </c>
      <c r="O122" s="132" t="s">
        <v>9143</v>
      </c>
      <c r="P122" s="132" t="s">
        <v>2965</v>
      </c>
    </row>
    <row r="123" spans="1:17" ht="20.5" thickBot="1">
      <c r="A123" t="str">
        <f t="shared" si="1"/>
        <v>5 사업 폐기물</v>
      </c>
      <c r="B123" s="46" t="s">
        <v>186</v>
      </c>
      <c r="D123" s="132" t="s">
        <v>2278</v>
      </c>
      <c r="E123" s="132" t="s">
        <v>2966</v>
      </c>
      <c r="F123" s="132" t="s">
        <v>3627</v>
      </c>
      <c r="G123" s="132" t="s">
        <v>4324</v>
      </c>
      <c r="H123" s="132" t="s">
        <v>5013</v>
      </c>
      <c r="I123" s="132" t="s">
        <v>5703</v>
      </c>
      <c r="J123" s="132" t="s">
        <v>5703</v>
      </c>
      <c r="K123" s="132" t="s">
        <v>6392</v>
      </c>
      <c r="L123" s="132" t="s">
        <v>7083</v>
      </c>
      <c r="M123" s="132" t="s">
        <v>7776</v>
      </c>
      <c r="N123" s="132" t="s">
        <v>8465</v>
      </c>
      <c r="O123" s="132" t="s">
        <v>9144</v>
      </c>
      <c r="P123" s="132" t="s">
        <v>9806</v>
      </c>
    </row>
    <row r="124" spans="1:17" ht="20.5" thickBot="1">
      <c r="A124" t="str">
        <f t="shared" si="1"/>
        <v>6 출장</v>
      </c>
      <c r="B124" s="46" t="s">
        <v>191</v>
      </c>
      <c r="D124" s="132" t="s">
        <v>2279</v>
      </c>
      <c r="E124" s="132" t="s">
        <v>2967</v>
      </c>
      <c r="F124" s="132" t="s">
        <v>3628</v>
      </c>
      <c r="G124" s="132" t="s">
        <v>4325</v>
      </c>
      <c r="H124" s="132" t="s">
        <v>5014</v>
      </c>
      <c r="I124" s="132" t="s">
        <v>5704</v>
      </c>
      <c r="J124" s="132" t="s">
        <v>5704</v>
      </c>
      <c r="K124" s="132" t="s">
        <v>6393</v>
      </c>
      <c r="L124" s="132" t="s">
        <v>7084</v>
      </c>
      <c r="M124" s="132" t="s">
        <v>7777</v>
      </c>
      <c r="N124" s="132" t="s">
        <v>8466</v>
      </c>
      <c r="O124" s="132" t="s">
        <v>9145</v>
      </c>
      <c r="P124" s="132" t="s">
        <v>9807</v>
      </c>
    </row>
    <row r="125" spans="1:17" ht="20.5" thickBot="1">
      <c r="A125" t="str">
        <f t="shared" si="1"/>
        <v>7 통근</v>
      </c>
      <c r="B125" s="46" t="s">
        <v>195</v>
      </c>
      <c r="D125" s="132" t="s">
        <v>2280</v>
      </c>
      <c r="E125" s="132" t="s">
        <v>2968</v>
      </c>
      <c r="F125" s="132" t="s">
        <v>3629</v>
      </c>
      <c r="G125" s="132" t="s">
        <v>4326</v>
      </c>
      <c r="H125" s="132" t="s">
        <v>5015</v>
      </c>
      <c r="I125" s="132" t="s">
        <v>5705</v>
      </c>
      <c r="J125" s="132" t="s">
        <v>5705</v>
      </c>
      <c r="K125" s="132" t="s">
        <v>6394</v>
      </c>
      <c r="L125" s="132" t="s">
        <v>7085</v>
      </c>
      <c r="M125" s="132" t="s">
        <v>7778</v>
      </c>
      <c r="N125" s="132" t="s">
        <v>8467</v>
      </c>
      <c r="O125" s="132" t="s">
        <v>9146</v>
      </c>
      <c r="P125" s="132" t="s">
        <v>2968</v>
      </c>
    </row>
    <row r="126" spans="1:17" ht="40.5" thickBot="1">
      <c r="A126" t="str">
        <f t="shared" si="1"/>
        <v>8 상류 임대</v>
      </c>
      <c r="B126" s="46" t="s">
        <v>199</v>
      </c>
      <c r="D126" s="132" t="s">
        <v>2281</v>
      </c>
      <c r="E126" s="132" t="s">
        <v>2969</v>
      </c>
      <c r="F126" s="132" t="s">
        <v>3630</v>
      </c>
      <c r="G126" s="132" t="s">
        <v>4327</v>
      </c>
      <c r="H126" s="132" t="s">
        <v>5016</v>
      </c>
      <c r="I126" s="132" t="s">
        <v>5706</v>
      </c>
      <c r="J126" s="132" t="s">
        <v>5706</v>
      </c>
      <c r="K126" s="132" t="s">
        <v>6395</v>
      </c>
      <c r="L126" s="132" t="s">
        <v>7086</v>
      </c>
      <c r="M126" s="132" t="s">
        <v>7779</v>
      </c>
      <c r="N126" s="132" t="s">
        <v>8468</v>
      </c>
      <c r="O126" s="132" t="s">
        <v>9147</v>
      </c>
      <c r="P126" s="132" t="s">
        <v>9808</v>
      </c>
    </row>
    <row r="127" spans="1:17" ht="30.5" thickBot="1">
      <c r="A127" t="str">
        <f t="shared" si="1"/>
        <v>9 하류 배송</v>
      </c>
      <c r="B127" s="46" t="s">
        <v>203</v>
      </c>
      <c r="D127" s="132" t="s">
        <v>2282</v>
      </c>
      <c r="E127" s="132" t="s">
        <v>2970</v>
      </c>
      <c r="F127" s="132" t="s">
        <v>3631</v>
      </c>
      <c r="G127" s="132" t="s">
        <v>4328</v>
      </c>
      <c r="H127" s="132" t="s">
        <v>5017</v>
      </c>
      <c r="I127" s="132" t="s">
        <v>5707</v>
      </c>
      <c r="J127" s="132" t="s">
        <v>5707</v>
      </c>
      <c r="K127" s="132" t="s">
        <v>6396</v>
      </c>
      <c r="L127" s="132" t="s">
        <v>7087</v>
      </c>
      <c r="M127" s="132" t="s">
        <v>7780</v>
      </c>
      <c r="N127" s="132" t="s">
        <v>8469</v>
      </c>
      <c r="O127" s="132" t="s">
        <v>9148</v>
      </c>
      <c r="P127" s="132" t="s">
        <v>2970</v>
      </c>
    </row>
    <row r="128" spans="1:17" ht="40.5" thickBot="1">
      <c r="A128" t="str">
        <f t="shared" si="1"/>
        <v>9 판매 후 가공</v>
      </c>
      <c r="B128" s="46" t="s">
        <v>206</v>
      </c>
      <c r="D128" s="132" t="s">
        <v>2283</v>
      </c>
      <c r="E128" s="132" t="s">
        <v>2971</v>
      </c>
      <c r="F128" s="132" t="s">
        <v>3632</v>
      </c>
      <c r="G128" s="132" t="s">
        <v>4329</v>
      </c>
      <c r="H128" s="132" t="s">
        <v>5018</v>
      </c>
      <c r="I128" s="132" t="s">
        <v>5708</v>
      </c>
      <c r="J128" s="132" t="s">
        <v>5708</v>
      </c>
      <c r="K128" s="132" t="s">
        <v>6397</v>
      </c>
      <c r="L128" s="132" t="s">
        <v>7088</v>
      </c>
      <c r="M128" s="132" t="s">
        <v>7781</v>
      </c>
      <c r="N128" s="132" t="s">
        <v>8470</v>
      </c>
      <c r="O128" s="132" t="s">
        <v>9149</v>
      </c>
      <c r="P128" s="132" t="s">
        <v>9809</v>
      </c>
    </row>
    <row r="129" spans="1:16" ht="20.5" thickBot="1">
      <c r="A129" t="str">
        <f t="shared" si="1"/>
        <v>11 사용</v>
      </c>
      <c r="B129" s="46" t="s">
        <v>210</v>
      </c>
      <c r="D129" s="132" t="s">
        <v>2284</v>
      </c>
      <c r="E129" s="132" t="s">
        <v>2972</v>
      </c>
      <c r="F129" s="132" t="s">
        <v>3633</v>
      </c>
      <c r="G129" s="132" t="s">
        <v>4330</v>
      </c>
      <c r="H129" s="132" t="s">
        <v>5019</v>
      </c>
      <c r="I129" s="132" t="s">
        <v>5709</v>
      </c>
      <c r="J129" s="132" t="s">
        <v>5709</v>
      </c>
      <c r="K129" s="132" t="s">
        <v>6398</v>
      </c>
      <c r="L129" s="132" t="s">
        <v>7089</v>
      </c>
      <c r="M129" s="132" t="s">
        <v>7782</v>
      </c>
      <c r="N129" s="132" t="s">
        <v>8471</v>
      </c>
      <c r="O129" s="132" t="s">
        <v>9150</v>
      </c>
      <c r="P129" s="132" t="s">
        <v>2972</v>
      </c>
    </row>
    <row r="130" spans="1:16" ht="30.5" thickBot="1">
      <c r="A130" t="str">
        <f t="shared" ref="A130:A193" si="2">F130</f>
        <v>12 사용 후 폐기</v>
      </c>
      <c r="B130" s="46" t="s">
        <v>213</v>
      </c>
      <c r="D130" s="132" t="s">
        <v>2285</v>
      </c>
      <c r="E130" s="132" t="s">
        <v>2973</v>
      </c>
      <c r="F130" s="132" t="s">
        <v>3634</v>
      </c>
      <c r="G130" s="132" t="s">
        <v>4331</v>
      </c>
      <c r="H130" s="132" t="s">
        <v>5020</v>
      </c>
      <c r="I130" s="132" t="s">
        <v>5710</v>
      </c>
      <c r="J130" s="132" t="s">
        <v>5710</v>
      </c>
      <c r="K130" s="132" t="s">
        <v>6399</v>
      </c>
      <c r="L130" s="132" t="s">
        <v>7090</v>
      </c>
      <c r="M130" s="132" t="s">
        <v>7783</v>
      </c>
      <c r="N130" s="132" t="s">
        <v>8472</v>
      </c>
      <c r="O130" s="132" t="s">
        <v>9151</v>
      </c>
      <c r="P130" s="132" t="s">
        <v>9810</v>
      </c>
    </row>
    <row r="131" spans="1:16" ht="40.5" thickBot="1">
      <c r="A131" t="str">
        <f t="shared" si="2"/>
        <v>13 하류 임대</v>
      </c>
      <c r="B131" s="46" t="s">
        <v>217</v>
      </c>
      <c r="D131" s="132" t="s">
        <v>2286</v>
      </c>
      <c r="E131" s="132" t="s">
        <v>2974</v>
      </c>
      <c r="F131" s="132" t="s">
        <v>3635</v>
      </c>
      <c r="G131" s="132" t="s">
        <v>4332</v>
      </c>
      <c r="H131" s="132" t="s">
        <v>5021</v>
      </c>
      <c r="I131" s="132" t="s">
        <v>5711</v>
      </c>
      <c r="J131" s="132" t="s">
        <v>5711</v>
      </c>
      <c r="K131" s="132" t="s">
        <v>6400</v>
      </c>
      <c r="L131" s="132" t="s">
        <v>7091</v>
      </c>
      <c r="M131" s="132" t="s">
        <v>7784</v>
      </c>
      <c r="N131" s="132" t="s">
        <v>8473</v>
      </c>
      <c r="O131" s="132" t="s">
        <v>9152</v>
      </c>
      <c r="P131" s="132" t="s">
        <v>9811</v>
      </c>
    </row>
    <row r="132" spans="1:16" ht="30.5" thickBot="1">
      <c r="A132" t="str">
        <f t="shared" si="2"/>
        <v>14 프랜차이즈</v>
      </c>
      <c r="B132" s="46" t="s">
        <v>220</v>
      </c>
      <c r="D132" s="132" t="s">
        <v>2287</v>
      </c>
      <c r="E132" s="132" t="s">
        <v>2975</v>
      </c>
      <c r="F132" s="132" t="s">
        <v>3636</v>
      </c>
      <c r="G132" s="132" t="s">
        <v>4333</v>
      </c>
      <c r="H132" s="132" t="s">
        <v>5022</v>
      </c>
      <c r="I132" s="132" t="s">
        <v>5712</v>
      </c>
      <c r="J132" s="132" t="s">
        <v>5712</v>
      </c>
      <c r="K132" s="132" t="s">
        <v>6401</v>
      </c>
      <c r="L132" s="132" t="s">
        <v>7092</v>
      </c>
      <c r="M132" s="132" t="s">
        <v>7785</v>
      </c>
      <c r="N132" s="132" t="s">
        <v>8474</v>
      </c>
      <c r="O132" s="132" t="s">
        <v>9153</v>
      </c>
      <c r="P132" s="132" t="s">
        <v>9812</v>
      </c>
    </row>
    <row r="133" spans="1:16" ht="20.5" thickBot="1">
      <c r="A133" t="str">
        <f t="shared" si="2"/>
        <v>15 투자</v>
      </c>
      <c r="B133" s="46" t="s">
        <v>224</v>
      </c>
      <c r="D133" s="132" t="s">
        <v>2288</v>
      </c>
      <c r="E133" s="132" t="s">
        <v>2976</v>
      </c>
      <c r="F133" s="132" t="s">
        <v>3637</v>
      </c>
      <c r="G133" s="132" t="s">
        <v>4334</v>
      </c>
      <c r="H133" s="132" t="s">
        <v>5023</v>
      </c>
      <c r="I133" s="132" t="s">
        <v>5713</v>
      </c>
      <c r="J133" s="132" t="s">
        <v>5713</v>
      </c>
      <c r="K133" s="132" t="s">
        <v>6402</v>
      </c>
      <c r="L133" s="132" t="s">
        <v>7093</v>
      </c>
      <c r="M133" s="132" t="s">
        <v>7786</v>
      </c>
      <c r="N133" s="132" t="s">
        <v>8475</v>
      </c>
      <c r="O133" s="132" t="s">
        <v>9154</v>
      </c>
      <c r="P133" s="132" t="s">
        <v>9813</v>
      </c>
    </row>
    <row r="134" spans="1:16" ht="18.5" thickBot="1">
      <c r="A134">
        <f t="shared" si="2"/>
        <v>0</v>
      </c>
      <c r="B134" s="46"/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</row>
    <row r="135" spans="1:16" ht="18.5" thickBot="1">
      <c r="A135">
        <f t="shared" si="2"/>
        <v>0</v>
      </c>
      <c r="B135" s="46"/>
      <c r="D135" s="132">
        <v>0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2">
        <v>0</v>
      </c>
    </row>
    <row r="136" spans="1:16" ht="18.5" thickBot="1">
      <c r="A136" t="str">
        <f t="shared" si="2"/>
        <v>제품</v>
      </c>
      <c r="B136" s="46" t="s">
        <v>233</v>
      </c>
      <c r="D136" s="132" t="s">
        <v>2289</v>
      </c>
      <c r="E136" s="132" t="s">
        <v>2977</v>
      </c>
      <c r="F136" s="132" t="s">
        <v>3638</v>
      </c>
      <c r="G136" s="132" t="s">
        <v>4335</v>
      </c>
      <c r="H136" s="132" t="s">
        <v>5024</v>
      </c>
      <c r="I136" s="132" t="s">
        <v>5714</v>
      </c>
      <c r="J136" s="132" t="s">
        <v>5714</v>
      </c>
      <c r="K136" s="132" t="s">
        <v>6403</v>
      </c>
      <c r="L136" s="132" t="s">
        <v>7094</v>
      </c>
      <c r="M136" s="132" t="s">
        <v>7787</v>
      </c>
      <c r="N136" s="132" t="s">
        <v>8476</v>
      </c>
      <c r="O136" s="132" t="s">
        <v>9155</v>
      </c>
      <c r="P136" s="132" t="s">
        <v>9814</v>
      </c>
    </row>
    <row r="137" spans="1:16" ht="20.5" thickBot="1">
      <c r="A137" t="str">
        <f t="shared" si="2"/>
        <v>가공</v>
      </c>
      <c r="B137" s="46" t="s">
        <v>235</v>
      </c>
      <c r="D137" s="132" t="s">
        <v>2290</v>
      </c>
      <c r="E137" s="132" t="s">
        <v>235</v>
      </c>
      <c r="F137" s="132" t="s">
        <v>3639</v>
      </c>
      <c r="G137" s="132" t="s">
        <v>4336</v>
      </c>
      <c r="H137" s="132" t="s">
        <v>5025</v>
      </c>
      <c r="I137" s="132" t="s">
        <v>5715</v>
      </c>
      <c r="J137" s="132" t="s">
        <v>5715</v>
      </c>
      <c r="K137" s="132" t="s">
        <v>6404</v>
      </c>
      <c r="L137" s="132" t="s">
        <v>7095</v>
      </c>
      <c r="M137" s="132" t="s">
        <v>7788</v>
      </c>
      <c r="N137" s="132" t="s">
        <v>8477</v>
      </c>
      <c r="O137" s="132" t="s">
        <v>9156</v>
      </c>
      <c r="P137" s="132" t="s">
        <v>235</v>
      </c>
    </row>
    <row r="138" spans="1:16" ht="20.5" thickBot="1">
      <c r="A138" t="str">
        <f t="shared" si="2"/>
        <v>사용</v>
      </c>
      <c r="B138" s="46" t="s">
        <v>239</v>
      </c>
      <c r="D138" s="132" t="s">
        <v>2291</v>
      </c>
      <c r="E138" s="132" t="s">
        <v>2978</v>
      </c>
      <c r="F138" s="132" t="s">
        <v>3640</v>
      </c>
      <c r="G138" s="132" t="s">
        <v>4337</v>
      </c>
      <c r="H138" s="132" t="s">
        <v>5026</v>
      </c>
      <c r="I138" s="132" t="s">
        <v>5716</v>
      </c>
      <c r="J138" s="132" t="s">
        <v>5716</v>
      </c>
      <c r="K138" s="132" t="s">
        <v>6405</v>
      </c>
      <c r="L138" s="132" t="s">
        <v>7096</v>
      </c>
      <c r="M138" s="132" t="s">
        <v>7789</v>
      </c>
      <c r="N138" s="132" t="s">
        <v>8478</v>
      </c>
      <c r="O138" s="132" t="s">
        <v>9157</v>
      </c>
      <c r="P138" s="132" t="s">
        <v>2978</v>
      </c>
    </row>
    <row r="139" spans="1:16" ht="18.5" thickBot="1">
      <c r="A139" t="str">
        <f t="shared" si="2"/>
        <v>기여</v>
      </c>
      <c r="B139" s="146" t="s">
        <v>2023</v>
      </c>
      <c r="D139" s="132" t="s">
        <v>2292</v>
      </c>
      <c r="E139" s="132" t="s">
        <v>2979</v>
      </c>
      <c r="F139" s="132" t="s">
        <v>3641</v>
      </c>
      <c r="G139" s="132" t="s">
        <v>4338</v>
      </c>
      <c r="H139" s="132" t="s">
        <v>5027</v>
      </c>
      <c r="I139" s="132" t="s">
        <v>5717</v>
      </c>
      <c r="J139" s="132" t="s">
        <v>5717</v>
      </c>
      <c r="K139" s="132" t="s">
        <v>6406</v>
      </c>
      <c r="L139" s="132" t="s">
        <v>7097</v>
      </c>
      <c r="M139" s="132" t="s">
        <v>7790</v>
      </c>
      <c r="N139" s="132" t="s">
        <v>8479</v>
      </c>
      <c r="O139" s="132" t="s">
        <v>9158</v>
      </c>
      <c r="P139" s="132" t="s">
        <v>9815</v>
      </c>
    </row>
    <row r="140" spans="1:16" ht="18.5" thickBot="1">
      <c r="A140" t="str">
        <f t="shared" si="2"/>
        <v>배출</v>
      </c>
      <c r="B140" s="146" t="s">
        <v>2125</v>
      </c>
      <c r="D140" s="132" t="s">
        <v>2293</v>
      </c>
      <c r="E140" s="132" t="s">
        <v>2980</v>
      </c>
      <c r="F140" s="132" t="s">
        <v>3642</v>
      </c>
      <c r="G140" s="132" t="s">
        <v>4339</v>
      </c>
      <c r="H140" s="132" t="s">
        <v>5028</v>
      </c>
      <c r="I140" s="132" t="s">
        <v>5718</v>
      </c>
      <c r="J140" s="132" t="s">
        <v>5718</v>
      </c>
      <c r="K140" s="132" t="s">
        <v>6407</v>
      </c>
      <c r="L140" s="132" t="s">
        <v>7098</v>
      </c>
      <c r="M140" s="132" t="s">
        <v>7791</v>
      </c>
      <c r="N140" s="132" t="s">
        <v>8480</v>
      </c>
      <c r="O140" s="132" t="s">
        <v>9159</v>
      </c>
      <c r="P140" s="132" t="s">
        <v>9816</v>
      </c>
    </row>
    <row r="141" spans="1:16" ht="30.5" thickBot="1">
      <c r="A141" t="str">
        <f t="shared" si="2"/>
        <v>재생 제품</v>
      </c>
      <c r="B141" s="147" t="s">
        <v>2041</v>
      </c>
      <c r="D141" s="132" t="s">
        <v>2294</v>
      </c>
      <c r="E141" s="132" t="s">
        <v>2961</v>
      </c>
      <c r="F141" s="132" t="s">
        <v>3643</v>
      </c>
      <c r="G141" s="132" t="s">
        <v>4318</v>
      </c>
      <c r="H141" s="132" t="s">
        <v>5029</v>
      </c>
      <c r="I141" s="132" t="s">
        <v>5719</v>
      </c>
      <c r="J141" s="132" t="s">
        <v>5719</v>
      </c>
      <c r="K141" s="132" t="s">
        <v>6408</v>
      </c>
      <c r="L141" s="132" t="s">
        <v>7099</v>
      </c>
      <c r="M141" s="132" t="s">
        <v>7792</v>
      </c>
      <c r="N141" s="132" t="s">
        <v>8481</v>
      </c>
      <c r="O141" s="132" t="s">
        <v>9160</v>
      </c>
      <c r="P141" s="132" t="s">
        <v>9801</v>
      </c>
    </row>
    <row r="142" spans="1:16" ht="30.5" thickBot="1">
      <c r="A142" t="str">
        <f t="shared" si="2"/>
        <v>재생 소재</v>
      </c>
      <c r="B142" s="147" t="s">
        <v>2045</v>
      </c>
      <c r="D142" s="132" t="s">
        <v>2295</v>
      </c>
      <c r="E142" s="132" t="s">
        <v>2981</v>
      </c>
      <c r="F142" s="132" t="s">
        <v>3644</v>
      </c>
      <c r="G142" s="132" t="s">
        <v>4340</v>
      </c>
      <c r="H142" s="132" t="s">
        <v>5030</v>
      </c>
      <c r="I142" s="132" t="s">
        <v>5720</v>
      </c>
      <c r="J142" s="132" t="s">
        <v>5720</v>
      </c>
      <c r="K142" s="132" t="s">
        <v>6409</v>
      </c>
      <c r="L142" s="132" t="s">
        <v>7100</v>
      </c>
      <c r="M142" s="132" t="s">
        <v>7793</v>
      </c>
      <c r="N142" s="132" t="s">
        <v>8482</v>
      </c>
      <c r="O142" s="132" t="s">
        <v>9161</v>
      </c>
      <c r="P142" s="132" t="s">
        <v>2981</v>
      </c>
    </row>
    <row r="143" spans="1:16" ht="30.5" thickBot="1">
      <c r="A143" t="str">
        <f t="shared" si="2"/>
        <v>A0000 일본 평균</v>
      </c>
      <c r="B143" s="15" t="s">
        <v>166</v>
      </c>
      <c r="D143" s="132" t="s">
        <v>2296</v>
      </c>
      <c r="E143" s="132" t="s">
        <v>2982</v>
      </c>
      <c r="F143" s="132" t="s">
        <v>3645</v>
      </c>
      <c r="G143" s="132" t="s">
        <v>4341</v>
      </c>
      <c r="H143" s="132" t="s">
        <v>5031</v>
      </c>
      <c r="I143" s="132" t="s">
        <v>5721</v>
      </c>
      <c r="J143" s="132" t="s">
        <v>5721</v>
      </c>
      <c r="K143" s="132" t="s">
        <v>6410</v>
      </c>
      <c r="L143" s="132" t="s">
        <v>7101</v>
      </c>
      <c r="M143" s="132" t="s">
        <v>7794</v>
      </c>
      <c r="N143" s="132" t="s">
        <v>8483</v>
      </c>
      <c r="O143" s="132" t="s">
        <v>9162</v>
      </c>
      <c r="P143" s="132" t="s">
        <v>2982</v>
      </c>
    </row>
    <row r="144" spans="1:16" ht="30.5" thickBot="1">
      <c r="A144" t="str">
        <f t="shared" si="2"/>
        <v>A9999 신재생에너지</v>
      </c>
      <c r="B144" s="15" t="s">
        <v>170</v>
      </c>
      <c r="D144" s="132" t="s">
        <v>2297</v>
      </c>
      <c r="E144" s="132" t="s">
        <v>2983</v>
      </c>
      <c r="F144" s="132" t="s">
        <v>3646</v>
      </c>
      <c r="G144" s="132" t="s">
        <v>4342</v>
      </c>
      <c r="H144" s="132" t="s">
        <v>5032</v>
      </c>
      <c r="I144" s="132" t="s">
        <v>5722</v>
      </c>
      <c r="J144" s="132" t="s">
        <v>5722</v>
      </c>
      <c r="K144" s="132" t="s">
        <v>6411</v>
      </c>
      <c r="L144" s="132" t="s">
        <v>7102</v>
      </c>
      <c r="M144" s="132" t="s">
        <v>7795</v>
      </c>
      <c r="N144" s="132" t="s">
        <v>8484</v>
      </c>
      <c r="O144" s="132" t="s">
        <v>9163</v>
      </c>
      <c r="P144" s="132" t="s">
        <v>2983</v>
      </c>
    </row>
    <row r="145" spans="1:16" ht="20.5" thickBot="1">
      <c r="A145" t="str">
        <f t="shared" si="2"/>
        <v>원료탄</v>
      </c>
      <c r="B145" s="11" t="s">
        <v>167</v>
      </c>
      <c r="D145" s="132" t="s">
        <v>2298</v>
      </c>
      <c r="E145" s="132" t="s">
        <v>2984</v>
      </c>
      <c r="F145" s="132" t="s">
        <v>3647</v>
      </c>
      <c r="G145" s="132" t="s">
        <v>4343</v>
      </c>
      <c r="H145" s="132" t="s">
        <v>5033</v>
      </c>
      <c r="I145" s="132" t="s">
        <v>5723</v>
      </c>
      <c r="J145" s="132" t="s">
        <v>5723</v>
      </c>
      <c r="K145" s="132" t="s">
        <v>6412</v>
      </c>
      <c r="L145" s="132" t="s">
        <v>7103</v>
      </c>
      <c r="M145" s="132" t="s">
        <v>7796</v>
      </c>
      <c r="N145" s="132" t="s">
        <v>8485</v>
      </c>
      <c r="O145" s="132" t="s">
        <v>9164</v>
      </c>
      <c r="P145" s="132" t="s">
        <v>9817</v>
      </c>
    </row>
    <row r="146" spans="1:16" ht="20.5" thickBot="1">
      <c r="A146" t="str">
        <f t="shared" si="2"/>
        <v>일반탄</v>
      </c>
      <c r="B146" s="11" t="s">
        <v>171</v>
      </c>
      <c r="D146" s="132" t="s">
        <v>2299</v>
      </c>
      <c r="E146" s="132" t="s">
        <v>2985</v>
      </c>
      <c r="F146" s="132" t="s">
        <v>3648</v>
      </c>
      <c r="G146" s="132" t="s">
        <v>4344</v>
      </c>
      <c r="H146" s="132" t="s">
        <v>5034</v>
      </c>
      <c r="I146" s="132" t="s">
        <v>5724</v>
      </c>
      <c r="J146" s="132" t="s">
        <v>5724</v>
      </c>
      <c r="K146" s="132" t="s">
        <v>6413</v>
      </c>
      <c r="L146" s="132" t="s">
        <v>7104</v>
      </c>
      <c r="M146" s="132" t="s">
        <v>7797</v>
      </c>
      <c r="N146" s="132" t="s">
        <v>8486</v>
      </c>
      <c r="O146" s="132" t="s">
        <v>9165</v>
      </c>
      <c r="P146" s="132" t="s">
        <v>9818</v>
      </c>
    </row>
    <row r="147" spans="1:16" ht="18.5" thickBot="1">
      <c r="A147" t="str">
        <f t="shared" si="2"/>
        <v>무연탄</v>
      </c>
      <c r="B147" s="11" t="s">
        <v>175</v>
      </c>
      <c r="D147" s="132" t="s">
        <v>2300</v>
      </c>
      <c r="E147" s="132" t="s">
        <v>2986</v>
      </c>
      <c r="F147" s="132" t="s">
        <v>3649</v>
      </c>
      <c r="G147" s="132" t="s">
        <v>4345</v>
      </c>
      <c r="H147" s="132" t="s">
        <v>5035</v>
      </c>
      <c r="I147" s="132" t="s">
        <v>5725</v>
      </c>
      <c r="J147" s="132" t="s">
        <v>5725</v>
      </c>
      <c r="K147" s="132" t="s">
        <v>6414</v>
      </c>
      <c r="L147" s="132" t="s">
        <v>7105</v>
      </c>
      <c r="M147" s="132" t="s">
        <v>7798</v>
      </c>
      <c r="N147" s="132" t="s">
        <v>2300</v>
      </c>
      <c r="O147" s="132" t="s">
        <v>9166</v>
      </c>
      <c r="P147" s="132" t="s">
        <v>9819</v>
      </c>
    </row>
    <row r="148" spans="1:16" ht="20.5" thickBot="1">
      <c r="A148" t="str">
        <f t="shared" si="2"/>
        <v>코크스</v>
      </c>
      <c r="B148" s="11" t="s">
        <v>179</v>
      </c>
      <c r="D148" s="132" t="s">
        <v>2301</v>
      </c>
      <c r="E148" s="132" t="s">
        <v>2987</v>
      </c>
      <c r="F148" s="132" t="s">
        <v>3650</v>
      </c>
      <c r="G148" s="132" t="s">
        <v>4346</v>
      </c>
      <c r="H148" s="132" t="s">
        <v>5036</v>
      </c>
      <c r="I148" s="132" t="s">
        <v>5726</v>
      </c>
      <c r="J148" s="132" t="s">
        <v>5726</v>
      </c>
      <c r="K148" s="132" t="s">
        <v>6415</v>
      </c>
      <c r="L148" s="132" t="s">
        <v>7106</v>
      </c>
      <c r="M148" s="132" t="s">
        <v>7796</v>
      </c>
      <c r="N148" s="132" t="s">
        <v>8485</v>
      </c>
      <c r="O148" s="132" t="s">
        <v>9167</v>
      </c>
      <c r="P148" s="132" t="s">
        <v>9820</v>
      </c>
    </row>
    <row r="149" spans="1:16" ht="20.5" thickBot="1">
      <c r="A149" t="str">
        <f t="shared" si="2"/>
        <v>석유 코크스</v>
      </c>
      <c r="B149" s="11" t="s">
        <v>184</v>
      </c>
      <c r="D149" s="132" t="s">
        <v>2302</v>
      </c>
      <c r="E149" s="132" t="s">
        <v>2988</v>
      </c>
      <c r="F149" s="132" t="s">
        <v>3651</v>
      </c>
      <c r="G149" s="132" t="s">
        <v>4347</v>
      </c>
      <c r="H149" s="132" t="s">
        <v>5037</v>
      </c>
      <c r="I149" s="132" t="s">
        <v>5727</v>
      </c>
      <c r="J149" s="132" t="s">
        <v>5727</v>
      </c>
      <c r="K149" s="132" t="s">
        <v>6416</v>
      </c>
      <c r="L149" s="132" t="s">
        <v>7107</v>
      </c>
      <c r="M149" s="132" t="s">
        <v>7796</v>
      </c>
      <c r="N149" s="132" t="s">
        <v>8485</v>
      </c>
      <c r="O149" s="132" t="s">
        <v>9168</v>
      </c>
      <c r="P149" s="132" t="s">
        <v>2988</v>
      </c>
    </row>
    <row r="150" spans="1:16" ht="20.5" thickBot="1">
      <c r="A150" t="str">
        <f t="shared" si="2"/>
        <v>콜타르</v>
      </c>
      <c r="B150" s="11" t="s">
        <v>188</v>
      </c>
      <c r="D150" s="132" t="s">
        <v>2303</v>
      </c>
      <c r="E150" s="132" t="s">
        <v>2989</v>
      </c>
      <c r="F150" s="132" t="s">
        <v>3652</v>
      </c>
      <c r="G150" s="132" t="s">
        <v>4348</v>
      </c>
      <c r="H150" s="132" t="s">
        <v>5038</v>
      </c>
      <c r="I150" s="132" t="s">
        <v>5728</v>
      </c>
      <c r="J150" s="132" t="s">
        <v>5728</v>
      </c>
      <c r="K150" s="132" t="s">
        <v>6417</v>
      </c>
      <c r="L150" s="132" t="s">
        <v>7108</v>
      </c>
      <c r="M150" s="132" t="s">
        <v>7799</v>
      </c>
      <c r="N150" s="132" t="s">
        <v>8487</v>
      </c>
      <c r="O150" s="132" t="s">
        <v>9169</v>
      </c>
      <c r="P150" s="132" t="s">
        <v>2989</v>
      </c>
    </row>
    <row r="151" spans="1:16" ht="20.5" thickBot="1">
      <c r="A151" t="str">
        <f t="shared" si="2"/>
        <v>석유 아스팔트</v>
      </c>
      <c r="B151" s="11" t="s">
        <v>193</v>
      </c>
      <c r="D151" s="132" t="s">
        <v>2304</v>
      </c>
      <c r="E151" s="132" t="s">
        <v>2990</v>
      </c>
      <c r="F151" s="132" t="s">
        <v>3653</v>
      </c>
      <c r="G151" s="132" t="s">
        <v>4349</v>
      </c>
      <c r="H151" s="132" t="s">
        <v>5039</v>
      </c>
      <c r="I151" s="132" t="s">
        <v>5729</v>
      </c>
      <c r="J151" s="132" t="s">
        <v>5729</v>
      </c>
      <c r="K151" s="132" t="s">
        <v>6418</v>
      </c>
      <c r="L151" s="132" t="s">
        <v>7109</v>
      </c>
      <c r="M151" s="132" t="s">
        <v>7800</v>
      </c>
      <c r="N151" s="132" t="s">
        <v>8488</v>
      </c>
      <c r="O151" s="132" t="s">
        <v>9170</v>
      </c>
      <c r="P151" s="132" t="s">
        <v>9821</v>
      </c>
    </row>
    <row r="152" spans="1:16" ht="20.5" thickBot="1">
      <c r="A152" t="str">
        <f t="shared" si="2"/>
        <v>콘덴세이트(NGL)</v>
      </c>
      <c r="B152" s="11" t="s">
        <v>197</v>
      </c>
      <c r="D152" s="132" t="s">
        <v>2305</v>
      </c>
      <c r="E152" s="132" t="s">
        <v>2991</v>
      </c>
      <c r="F152" s="132" t="s">
        <v>3654</v>
      </c>
      <c r="G152" s="132" t="s">
        <v>4350</v>
      </c>
      <c r="H152" s="132" t="s">
        <v>5040</v>
      </c>
      <c r="I152" s="132" t="s">
        <v>5730</v>
      </c>
      <c r="J152" s="132" t="s">
        <v>5730</v>
      </c>
      <c r="K152" s="132" t="s">
        <v>5040</v>
      </c>
      <c r="L152" s="132" t="s">
        <v>7110</v>
      </c>
      <c r="M152" s="132" t="s">
        <v>7801</v>
      </c>
      <c r="N152" s="132" t="s">
        <v>8489</v>
      </c>
      <c r="O152" s="132" t="s">
        <v>5040</v>
      </c>
      <c r="P152" s="132" t="s">
        <v>2991</v>
      </c>
    </row>
    <row r="153" spans="1:16" ht="20.5" thickBot="1">
      <c r="A153" t="str">
        <f t="shared" si="2"/>
        <v>원유</v>
      </c>
      <c r="B153" s="11" t="s">
        <v>201</v>
      </c>
      <c r="D153" s="132" t="s">
        <v>2306</v>
      </c>
      <c r="E153" s="132" t="s">
        <v>201</v>
      </c>
      <c r="F153" s="132" t="s">
        <v>3655</v>
      </c>
      <c r="G153" s="132" t="s">
        <v>4351</v>
      </c>
      <c r="H153" s="132" t="s">
        <v>5041</v>
      </c>
      <c r="I153" s="132" t="s">
        <v>5731</v>
      </c>
      <c r="J153" s="132" t="s">
        <v>5731</v>
      </c>
      <c r="K153" s="132" t="s">
        <v>6419</v>
      </c>
      <c r="L153" s="132" t="s">
        <v>7111</v>
      </c>
      <c r="M153" s="132" t="s">
        <v>7802</v>
      </c>
      <c r="N153" s="132" t="s">
        <v>8490</v>
      </c>
      <c r="O153" s="132" t="s">
        <v>9171</v>
      </c>
      <c r="P153" s="132" t="s">
        <v>201</v>
      </c>
    </row>
    <row r="154" spans="1:16" ht="18.5" thickBot="1">
      <c r="A154" t="str">
        <f t="shared" si="2"/>
        <v>가솔린</v>
      </c>
      <c r="B154" s="11" t="s">
        <v>11</v>
      </c>
      <c r="D154" s="132" t="s">
        <v>2307</v>
      </c>
      <c r="E154" s="132" t="s">
        <v>2875</v>
      </c>
      <c r="F154" s="132" t="s">
        <v>3656</v>
      </c>
      <c r="G154" s="132" t="s">
        <v>4352</v>
      </c>
      <c r="H154" s="132" t="s">
        <v>5042</v>
      </c>
      <c r="I154" s="132" t="s">
        <v>5732</v>
      </c>
      <c r="J154" s="132" t="s">
        <v>5732</v>
      </c>
      <c r="K154" s="132" t="s">
        <v>6420</v>
      </c>
      <c r="L154" s="132" t="s">
        <v>7112</v>
      </c>
      <c r="M154" s="132" t="s">
        <v>7803</v>
      </c>
      <c r="N154" s="132" t="s">
        <v>8491</v>
      </c>
      <c r="O154" s="132" t="s">
        <v>5042</v>
      </c>
      <c r="P154" s="132" t="s">
        <v>2875</v>
      </c>
    </row>
    <row r="155" spans="1:16" ht="18.5" thickBot="1">
      <c r="A155" t="str">
        <f t="shared" si="2"/>
        <v>나프타</v>
      </c>
      <c r="B155" s="11" t="s">
        <v>208</v>
      </c>
      <c r="D155" s="132" t="s">
        <v>2308</v>
      </c>
      <c r="E155" s="132" t="s">
        <v>2992</v>
      </c>
      <c r="F155" s="132" t="s">
        <v>3657</v>
      </c>
      <c r="G155" s="132" t="s">
        <v>4353</v>
      </c>
      <c r="H155" s="132" t="s">
        <v>5043</v>
      </c>
      <c r="I155" s="132" t="s">
        <v>5043</v>
      </c>
      <c r="J155" s="132" t="s">
        <v>5043</v>
      </c>
      <c r="K155" s="132" t="s">
        <v>6421</v>
      </c>
      <c r="L155" s="132" t="s">
        <v>7113</v>
      </c>
      <c r="M155" s="132" t="s">
        <v>7804</v>
      </c>
      <c r="N155" s="132" t="s">
        <v>2308</v>
      </c>
      <c r="O155" s="132" t="s">
        <v>5043</v>
      </c>
      <c r="P155" s="132" t="s">
        <v>9822</v>
      </c>
    </row>
    <row r="156" spans="1:16" ht="30.5" thickBot="1">
      <c r="A156" t="str">
        <f t="shared" si="2"/>
        <v>제트 연료유</v>
      </c>
      <c r="B156" s="11" t="s">
        <v>212</v>
      </c>
      <c r="D156" s="132" t="s">
        <v>2309</v>
      </c>
      <c r="E156" s="132" t="s">
        <v>2993</v>
      </c>
      <c r="F156" s="132" t="s">
        <v>3658</v>
      </c>
      <c r="G156" s="132" t="s">
        <v>4354</v>
      </c>
      <c r="H156" s="132" t="s">
        <v>5044</v>
      </c>
      <c r="I156" s="132" t="s">
        <v>5733</v>
      </c>
      <c r="J156" s="132" t="s">
        <v>5733</v>
      </c>
      <c r="K156" s="132" t="s">
        <v>6422</v>
      </c>
      <c r="L156" s="132" t="s">
        <v>7114</v>
      </c>
      <c r="M156" s="132" t="s">
        <v>7805</v>
      </c>
      <c r="N156" s="132" t="s">
        <v>8492</v>
      </c>
      <c r="O156" s="132" t="s">
        <v>9172</v>
      </c>
      <c r="P156" s="132" t="s">
        <v>9823</v>
      </c>
    </row>
    <row r="157" spans="1:16" ht="18.5" thickBot="1">
      <c r="A157" t="str">
        <f t="shared" si="2"/>
        <v>등유</v>
      </c>
      <c r="B157" s="11" t="s">
        <v>215</v>
      </c>
      <c r="D157" s="132" t="s">
        <v>2310</v>
      </c>
      <c r="E157" s="132" t="s">
        <v>2994</v>
      </c>
      <c r="F157" s="132" t="s">
        <v>3659</v>
      </c>
      <c r="G157" s="132" t="s">
        <v>4355</v>
      </c>
      <c r="H157" s="132" t="s">
        <v>5045</v>
      </c>
      <c r="I157" s="132" t="s">
        <v>5734</v>
      </c>
      <c r="J157" s="132" t="s">
        <v>5734</v>
      </c>
      <c r="K157" s="132" t="s">
        <v>6423</v>
      </c>
      <c r="L157" s="132" t="s">
        <v>7115</v>
      </c>
      <c r="M157" s="132" t="s">
        <v>7806</v>
      </c>
      <c r="N157" s="132" t="s">
        <v>8493</v>
      </c>
      <c r="O157" s="132" t="s">
        <v>9173</v>
      </c>
      <c r="P157" s="132" t="s">
        <v>2994</v>
      </c>
    </row>
    <row r="158" spans="1:16" ht="20.5" thickBot="1">
      <c r="A158" t="str">
        <f t="shared" si="2"/>
        <v>경유</v>
      </c>
      <c r="B158" s="11" t="s">
        <v>9</v>
      </c>
      <c r="D158" s="132" t="s">
        <v>2311</v>
      </c>
      <c r="E158" s="132" t="s">
        <v>2995</v>
      </c>
      <c r="F158" s="132" t="s">
        <v>3660</v>
      </c>
      <c r="G158" s="132" t="s">
        <v>4356</v>
      </c>
      <c r="H158" s="132" t="s">
        <v>5046</v>
      </c>
      <c r="I158" s="132" t="s">
        <v>5735</v>
      </c>
      <c r="J158" s="132" t="s">
        <v>5735</v>
      </c>
      <c r="K158" s="132" t="s">
        <v>6424</v>
      </c>
      <c r="L158" s="132" t="s">
        <v>7116</v>
      </c>
      <c r="M158" s="132" t="s">
        <v>7807</v>
      </c>
      <c r="N158" s="132" t="s">
        <v>8494</v>
      </c>
      <c r="O158" s="132" t="s">
        <v>9174</v>
      </c>
      <c r="P158" s="132" t="s">
        <v>9824</v>
      </c>
    </row>
    <row r="159" spans="1:16" ht="20.5" thickBot="1">
      <c r="A159" t="str">
        <f t="shared" si="2"/>
        <v>A 중유</v>
      </c>
      <c r="B159" s="11" t="s">
        <v>222</v>
      </c>
      <c r="D159" s="132" t="s">
        <v>2312</v>
      </c>
      <c r="E159" s="132" t="s">
        <v>2996</v>
      </c>
      <c r="F159" s="132" t="s">
        <v>3661</v>
      </c>
      <c r="G159" s="132" t="s">
        <v>4357</v>
      </c>
      <c r="H159" s="132" t="s">
        <v>5047</v>
      </c>
      <c r="I159" s="132" t="s">
        <v>5736</v>
      </c>
      <c r="J159" s="132" t="s">
        <v>5736</v>
      </c>
      <c r="K159" s="132" t="s">
        <v>6425</v>
      </c>
      <c r="L159" s="132" t="s">
        <v>7117</v>
      </c>
      <c r="M159" s="132" t="s">
        <v>7808</v>
      </c>
      <c r="N159" s="132" t="s">
        <v>8495</v>
      </c>
      <c r="O159" s="132" t="s">
        <v>9175</v>
      </c>
      <c r="P159" s="132" t="s">
        <v>2996</v>
      </c>
    </row>
    <row r="160" spans="1:16" ht="20.5" thickBot="1">
      <c r="A160" t="str">
        <f t="shared" si="2"/>
        <v>B・C중유</v>
      </c>
      <c r="B160" s="11" t="s">
        <v>226</v>
      </c>
      <c r="D160" s="132" t="s">
        <v>2313</v>
      </c>
      <c r="E160" s="132" t="s">
        <v>2997</v>
      </c>
      <c r="F160" s="132" t="s">
        <v>3662</v>
      </c>
      <c r="G160" s="132" t="s">
        <v>4358</v>
      </c>
      <c r="H160" s="132" t="s">
        <v>5048</v>
      </c>
      <c r="I160" s="132" t="s">
        <v>5737</v>
      </c>
      <c r="J160" s="132" t="s">
        <v>5737</v>
      </c>
      <c r="K160" s="132" t="s">
        <v>6426</v>
      </c>
      <c r="L160" s="132" t="s">
        <v>7118</v>
      </c>
      <c r="M160" s="132" t="s">
        <v>7809</v>
      </c>
      <c r="N160" s="132" t="s">
        <v>8496</v>
      </c>
      <c r="O160" s="132" t="s">
        <v>9176</v>
      </c>
      <c r="P160" s="132" t="s">
        <v>2997</v>
      </c>
    </row>
    <row r="161" spans="1:16" ht="30.5" thickBot="1">
      <c r="A161" t="str">
        <f t="shared" si="2"/>
        <v>액화 석유 가스 (LPG)</v>
      </c>
      <c r="B161" s="11" t="s">
        <v>227</v>
      </c>
      <c r="D161" s="132" t="s">
        <v>2314</v>
      </c>
      <c r="E161" s="132" t="s">
        <v>2998</v>
      </c>
      <c r="F161" s="132" t="s">
        <v>3663</v>
      </c>
      <c r="G161" s="132" t="s">
        <v>4359</v>
      </c>
      <c r="H161" s="132" t="s">
        <v>5049</v>
      </c>
      <c r="I161" s="132" t="s">
        <v>5738</v>
      </c>
      <c r="J161" s="132" t="s">
        <v>5738</v>
      </c>
      <c r="K161" s="132" t="s">
        <v>6427</v>
      </c>
      <c r="L161" s="132" t="s">
        <v>7119</v>
      </c>
      <c r="M161" s="132" t="s">
        <v>7810</v>
      </c>
      <c r="N161" s="132" t="s">
        <v>8497</v>
      </c>
      <c r="O161" s="132" t="s">
        <v>9177</v>
      </c>
      <c r="P161" s="132" t="s">
        <v>9825</v>
      </c>
    </row>
    <row r="162" spans="1:16" ht="40.5" thickBot="1">
      <c r="A162" t="str">
        <f t="shared" si="2"/>
        <v>액화 석유 가스 (LPG) 부피</v>
      </c>
      <c r="B162" s="11" t="s">
        <v>230</v>
      </c>
      <c r="D162" s="132" t="s">
        <v>2315</v>
      </c>
      <c r="E162" s="132" t="s">
        <v>2999</v>
      </c>
      <c r="F162" s="132" t="s">
        <v>3664</v>
      </c>
      <c r="G162" s="132" t="s">
        <v>4360</v>
      </c>
      <c r="H162" s="132" t="s">
        <v>5050</v>
      </c>
      <c r="I162" s="132" t="s">
        <v>5739</v>
      </c>
      <c r="J162" s="132" t="s">
        <v>5739</v>
      </c>
      <c r="K162" s="132" t="s">
        <v>6428</v>
      </c>
      <c r="L162" s="132" t="s">
        <v>7120</v>
      </c>
      <c r="M162" s="132" t="s">
        <v>7811</v>
      </c>
      <c r="N162" s="132" t="s">
        <v>8498</v>
      </c>
      <c r="O162" s="132" t="s">
        <v>9178</v>
      </c>
      <c r="P162" s="132" t="s">
        <v>9826</v>
      </c>
    </row>
    <row r="163" spans="1:16" ht="18.5" thickBot="1">
      <c r="A163" t="str">
        <f t="shared" si="2"/>
        <v>프로판</v>
      </c>
      <c r="B163" s="11" t="s">
        <v>13</v>
      </c>
      <c r="D163" s="132" t="s">
        <v>2316</v>
      </c>
      <c r="E163" s="132" t="s">
        <v>3000</v>
      </c>
      <c r="F163" s="132" t="s">
        <v>3665</v>
      </c>
      <c r="G163" s="132" t="s">
        <v>4361</v>
      </c>
      <c r="H163" s="132" t="s">
        <v>5051</v>
      </c>
      <c r="I163" s="132" t="s">
        <v>5740</v>
      </c>
      <c r="J163" s="132" t="s">
        <v>5740</v>
      </c>
      <c r="K163" s="132" t="s">
        <v>6429</v>
      </c>
      <c r="L163" s="132" t="s">
        <v>7121</v>
      </c>
      <c r="M163" s="132" t="s">
        <v>7812</v>
      </c>
      <c r="N163" s="132" t="s">
        <v>8499</v>
      </c>
      <c r="O163" s="132" t="s">
        <v>8499</v>
      </c>
      <c r="P163" s="132" t="s">
        <v>3000</v>
      </c>
    </row>
    <row r="164" spans="1:16" ht="18.5" thickBot="1">
      <c r="A164" t="str">
        <f t="shared" si="2"/>
        <v>부탄</v>
      </c>
      <c r="B164" s="11" t="s">
        <v>237</v>
      </c>
      <c r="D164" s="132" t="s">
        <v>2317</v>
      </c>
      <c r="E164" s="132" t="s">
        <v>3001</v>
      </c>
      <c r="F164" s="132" t="s">
        <v>3666</v>
      </c>
      <c r="G164" s="132" t="s">
        <v>4362</v>
      </c>
      <c r="H164" s="132" t="s">
        <v>5052</v>
      </c>
      <c r="I164" s="132" t="s">
        <v>5741</v>
      </c>
      <c r="J164" s="132" t="s">
        <v>5741</v>
      </c>
      <c r="K164" s="132" t="s">
        <v>6430</v>
      </c>
      <c r="L164" s="132" t="s">
        <v>7122</v>
      </c>
      <c r="M164" s="132" t="s">
        <v>7813</v>
      </c>
      <c r="N164" s="132" t="s">
        <v>8500</v>
      </c>
      <c r="O164" s="132" t="s">
        <v>8500</v>
      </c>
      <c r="P164" s="132" t="s">
        <v>3001</v>
      </c>
    </row>
    <row r="165" spans="1:16" ht="40.5" thickBot="1">
      <c r="A165" t="str">
        <f t="shared" si="2"/>
        <v>석유계 탄화수소 가스</v>
      </c>
      <c r="B165" s="11" t="s">
        <v>241</v>
      </c>
      <c r="D165" s="132" t="s">
        <v>2318</v>
      </c>
      <c r="E165" s="132" t="s">
        <v>3002</v>
      </c>
      <c r="F165" s="132" t="s">
        <v>3667</v>
      </c>
      <c r="G165" s="132" t="s">
        <v>4363</v>
      </c>
      <c r="H165" s="132" t="s">
        <v>5053</v>
      </c>
      <c r="I165" s="132" t="s">
        <v>5742</v>
      </c>
      <c r="J165" s="132" t="s">
        <v>5742</v>
      </c>
      <c r="K165" s="132" t="s">
        <v>6431</v>
      </c>
      <c r="L165" s="132" t="s">
        <v>7123</v>
      </c>
      <c r="M165" s="132" t="s">
        <v>7814</v>
      </c>
      <c r="N165" s="132" t="s">
        <v>8501</v>
      </c>
      <c r="O165" s="132" t="s">
        <v>9179</v>
      </c>
      <c r="P165" s="132" t="s">
        <v>9827</v>
      </c>
    </row>
    <row r="166" spans="1:16" ht="30.5" thickBot="1">
      <c r="A166" t="str">
        <f t="shared" si="2"/>
        <v>액화 천연 가스 (LNG)</v>
      </c>
      <c r="B166" s="11" t="s">
        <v>243</v>
      </c>
      <c r="D166" s="132" t="s">
        <v>2319</v>
      </c>
      <c r="E166" s="132" t="s">
        <v>3003</v>
      </c>
      <c r="F166" s="132" t="s">
        <v>3668</v>
      </c>
      <c r="G166" s="132" t="s">
        <v>4364</v>
      </c>
      <c r="H166" s="132" t="s">
        <v>5054</v>
      </c>
      <c r="I166" s="132" t="s">
        <v>5743</v>
      </c>
      <c r="J166" s="132" t="s">
        <v>5743</v>
      </c>
      <c r="K166" s="132" t="s">
        <v>6432</v>
      </c>
      <c r="L166" s="132" t="s">
        <v>7124</v>
      </c>
      <c r="M166" s="132" t="s">
        <v>7815</v>
      </c>
      <c r="N166" s="132" t="s">
        <v>8502</v>
      </c>
      <c r="O166" s="132" t="s">
        <v>9180</v>
      </c>
      <c r="P166" s="132" t="s">
        <v>9828</v>
      </c>
    </row>
    <row r="167" spans="1:16" ht="40.5" thickBot="1">
      <c r="A167" t="str">
        <f t="shared" si="2"/>
        <v>천연가스(LNG 이외)</v>
      </c>
      <c r="B167" s="11" t="s">
        <v>12</v>
      </c>
      <c r="D167" s="132" t="s">
        <v>2320</v>
      </c>
      <c r="E167" s="132" t="s">
        <v>3004</v>
      </c>
      <c r="F167" s="132" t="s">
        <v>3669</v>
      </c>
      <c r="G167" s="132" t="s">
        <v>4365</v>
      </c>
      <c r="H167" s="132" t="s">
        <v>5055</v>
      </c>
      <c r="I167" s="132" t="s">
        <v>5744</v>
      </c>
      <c r="J167" s="132" t="s">
        <v>5744</v>
      </c>
      <c r="K167" s="132" t="s">
        <v>6433</v>
      </c>
      <c r="L167" s="132" t="s">
        <v>7125</v>
      </c>
      <c r="M167" s="132" t="s">
        <v>7816</v>
      </c>
      <c r="N167" s="132" t="s">
        <v>8503</v>
      </c>
      <c r="O167" s="132" t="s">
        <v>9181</v>
      </c>
      <c r="P167" s="132" t="s">
        <v>9829</v>
      </c>
    </row>
    <row r="168" spans="1:16" ht="20.5" thickBot="1">
      <c r="A168" t="str">
        <f t="shared" si="2"/>
        <v>코크스로 가스</v>
      </c>
      <c r="B168" s="11" t="s">
        <v>248</v>
      </c>
      <c r="D168" s="132" t="s">
        <v>2321</v>
      </c>
      <c r="E168" s="132" t="s">
        <v>3005</v>
      </c>
      <c r="F168" s="132" t="s">
        <v>3670</v>
      </c>
      <c r="G168" s="132" t="s">
        <v>4366</v>
      </c>
      <c r="H168" s="132" t="s">
        <v>5056</v>
      </c>
      <c r="I168" s="132" t="s">
        <v>5745</v>
      </c>
      <c r="J168" s="132" t="s">
        <v>5745</v>
      </c>
      <c r="K168" s="132" t="s">
        <v>6434</v>
      </c>
      <c r="L168" s="132" t="s">
        <v>7126</v>
      </c>
      <c r="M168" s="132" t="s">
        <v>7817</v>
      </c>
      <c r="N168" s="132" t="s">
        <v>8504</v>
      </c>
      <c r="O168" s="132" t="s">
        <v>9182</v>
      </c>
      <c r="P168" s="132" t="s">
        <v>9830</v>
      </c>
    </row>
    <row r="169" spans="1:16" ht="20.5" thickBot="1">
      <c r="A169" t="str">
        <f t="shared" si="2"/>
        <v>고로가</v>
      </c>
      <c r="B169" s="11" t="s">
        <v>251</v>
      </c>
      <c r="D169" s="132" t="s">
        <v>2322</v>
      </c>
      <c r="E169" s="132" t="s">
        <v>3006</v>
      </c>
      <c r="F169" s="132" t="s">
        <v>3671</v>
      </c>
      <c r="G169" s="132" t="s">
        <v>4367</v>
      </c>
      <c r="H169" s="132" t="s">
        <v>5057</v>
      </c>
      <c r="I169" s="132" t="s">
        <v>5746</v>
      </c>
      <c r="J169" s="132" t="s">
        <v>5746</v>
      </c>
      <c r="K169" s="132" t="s">
        <v>6435</v>
      </c>
      <c r="L169" s="132" t="s">
        <v>7127</v>
      </c>
      <c r="M169" s="132" t="s">
        <v>7818</v>
      </c>
      <c r="N169" s="132" t="s">
        <v>8505</v>
      </c>
      <c r="O169" s="132" t="s">
        <v>9183</v>
      </c>
      <c r="P169" s="132" t="s">
        <v>9831</v>
      </c>
    </row>
    <row r="170" spans="1:16" ht="20.5" thickBot="1">
      <c r="A170" t="str">
        <f t="shared" si="2"/>
        <v>전로 가스</v>
      </c>
      <c r="B170" s="11" t="s">
        <v>254</v>
      </c>
      <c r="D170" s="132" t="s">
        <v>2323</v>
      </c>
      <c r="E170" s="132" t="s">
        <v>3007</v>
      </c>
      <c r="F170" s="132" t="s">
        <v>3672</v>
      </c>
      <c r="G170" s="132" t="s">
        <v>4368</v>
      </c>
      <c r="H170" s="132" t="s">
        <v>5058</v>
      </c>
      <c r="I170" s="132" t="s">
        <v>5747</v>
      </c>
      <c r="J170" s="132" t="s">
        <v>5747</v>
      </c>
      <c r="K170" s="132" t="s">
        <v>6436</v>
      </c>
      <c r="L170" s="132" t="s">
        <v>7128</v>
      </c>
      <c r="M170" s="132" t="s">
        <v>7819</v>
      </c>
      <c r="N170" s="132" t="s">
        <v>8506</v>
      </c>
      <c r="O170" s="132" t="s">
        <v>9184</v>
      </c>
      <c r="P170" s="132" t="s">
        <v>9832</v>
      </c>
    </row>
    <row r="171" spans="1:16" ht="20.5" thickBot="1">
      <c r="A171" t="str">
        <f t="shared" si="2"/>
        <v>도시가스</v>
      </c>
      <c r="B171" s="11" t="s">
        <v>257</v>
      </c>
      <c r="D171" s="132" t="s">
        <v>2324</v>
      </c>
      <c r="E171" s="132" t="s">
        <v>3008</v>
      </c>
      <c r="F171" s="132" t="s">
        <v>3673</v>
      </c>
      <c r="G171" s="132" t="s">
        <v>4369</v>
      </c>
      <c r="H171" s="132" t="s">
        <v>5059</v>
      </c>
      <c r="I171" s="132" t="s">
        <v>5748</v>
      </c>
      <c r="J171" s="132" t="s">
        <v>5748</v>
      </c>
      <c r="K171" s="132" t="s">
        <v>6437</v>
      </c>
      <c r="L171" s="132" t="s">
        <v>7129</v>
      </c>
      <c r="M171" s="132" t="s">
        <v>7820</v>
      </c>
      <c r="N171" s="132" t="s">
        <v>8507</v>
      </c>
      <c r="O171" s="132" t="s">
        <v>9185</v>
      </c>
      <c r="P171" s="132" t="s">
        <v>9833</v>
      </c>
    </row>
    <row r="172" spans="1:16" ht="40.5" thickBot="1">
      <c r="A172" t="str">
        <f t="shared" si="2"/>
        <v>연료용 : 폐재</v>
      </c>
      <c r="B172" s="138" t="s">
        <v>168</v>
      </c>
      <c r="D172" s="132" t="s">
        <v>2325</v>
      </c>
      <c r="E172" s="132" t="s">
        <v>3009</v>
      </c>
      <c r="F172" s="132" t="s">
        <v>3674</v>
      </c>
      <c r="G172" s="132" t="s">
        <v>4370</v>
      </c>
      <c r="H172" s="132" t="s">
        <v>5060</v>
      </c>
      <c r="I172" s="132" t="s">
        <v>5749</v>
      </c>
      <c r="J172" s="132" t="s">
        <v>5749</v>
      </c>
      <c r="K172" s="132" t="s">
        <v>6438</v>
      </c>
      <c r="L172" s="132" t="s">
        <v>7130</v>
      </c>
      <c r="M172" s="132" t="s">
        <v>7821</v>
      </c>
      <c r="N172" s="132" t="s">
        <v>8508</v>
      </c>
      <c r="O172" s="132" t="s">
        <v>9186</v>
      </c>
      <c r="P172" s="132" t="s">
        <v>9834</v>
      </c>
    </row>
    <row r="173" spans="1:16" ht="40.5" thickBot="1">
      <c r="A173" t="str">
        <f t="shared" si="2"/>
        <v>연료용:흑액</v>
      </c>
      <c r="B173" s="138" t="s">
        <v>172</v>
      </c>
      <c r="D173" s="132" t="s">
        <v>2326</v>
      </c>
      <c r="E173" s="132" t="s">
        <v>3010</v>
      </c>
      <c r="F173" s="132" t="s">
        <v>3675</v>
      </c>
      <c r="G173" s="132" t="s">
        <v>4371</v>
      </c>
      <c r="H173" s="132" t="s">
        <v>5061</v>
      </c>
      <c r="I173" s="132" t="s">
        <v>5750</v>
      </c>
      <c r="J173" s="132" t="s">
        <v>5750</v>
      </c>
      <c r="K173" s="132" t="s">
        <v>6439</v>
      </c>
      <c r="L173" s="132" t="s">
        <v>7131</v>
      </c>
      <c r="M173" s="132" t="s">
        <v>7822</v>
      </c>
      <c r="N173" s="132" t="s">
        <v>8509</v>
      </c>
      <c r="O173" s="132" t="s">
        <v>9187</v>
      </c>
      <c r="P173" s="132" t="s">
        <v>3010</v>
      </c>
    </row>
    <row r="174" spans="1:16" ht="30.5" thickBot="1">
      <c r="A174" t="str">
        <f t="shared" si="2"/>
        <v>연료 용 : 목재</v>
      </c>
      <c r="B174" s="138" t="s">
        <v>176</v>
      </c>
      <c r="D174" s="132" t="s">
        <v>2327</v>
      </c>
      <c r="E174" s="132" t="s">
        <v>3011</v>
      </c>
      <c r="F174" s="132" t="s">
        <v>3676</v>
      </c>
      <c r="G174" s="132" t="s">
        <v>4372</v>
      </c>
      <c r="H174" s="132" t="s">
        <v>5062</v>
      </c>
      <c r="I174" s="132" t="s">
        <v>5751</v>
      </c>
      <c r="J174" s="132" t="s">
        <v>5751</v>
      </c>
      <c r="K174" s="132" t="s">
        <v>6440</v>
      </c>
      <c r="L174" s="132" t="s">
        <v>7132</v>
      </c>
      <c r="M174" s="132" t="s">
        <v>7823</v>
      </c>
      <c r="N174" s="132" t="s">
        <v>8510</v>
      </c>
      <c r="O174" s="132" t="s">
        <v>9188</v>
      </c>
      <c r="P174" s="132" t="s">
        <v>3011</v>
      </c>
    </row>
    <row r="175" spans="1:16" ht="30.5" thickBot="1">
      <c r="A175" t="str">
        <f t="shared" si="2"/>
        <v>연료 용 : 바이오 에탄올</v>
      </c>
      <c r="B175" s="139" t="s">
        <v>180</v>
      </c>
      <c r="D175" s="132" t="s">
        <v>2328</v>
      </c>
      <c r="E175" s="132" t="s">
        <v>3012</v>
      </c>
      <c r="F175" s="132" t="s">
        <v>3677</v>
      </c>
      <c r="G175" s="132" t="s">
        <v>4373</v>
      </c>
      <c r="H175" s="132" t="s">
        <v>5063</v>
      </c>
      <c r="I175" s="132" t="s">
        <v>5752</v>
      </c>
      <c r="J175" s="132" t="s">
        <v>5752</v>
      </c>
      <c r="K175" s="132" t="s">
        <v>6441</v>
      </c>
      <c r="L175" s="132" t="s">
        <v>7133</v>
      </c>
      <c r="M175" s="132" t="s">
        <v>7824</v>
      </c>
      <c r="N175" s="132" t="s">
        <v>8511</v>
      </c>
      <c r="O175" s="132" t="s">
        <v>9189</v>
      </c>
      <c r="P175" s="132" t="s">
        <v>3012</v>
      </c>
    </row>
    <row r="176" spans="1:16" ht="40.5" thickBot="1">
      <c r="A176" t="str">
        <f t="shared" si="2"/>
        <v>연료 용 : 바이오 디젤</v>
      </c>
      <c r="B176" s="138" t="s">
        <v>185</v>
      </c>
      <c r="D176" s="132" t="s">
        <v>2329</v>
      </c>
      <c r="E176" s="132" t="s">
        <v>3013</v>
      </c>
      <c r="F176" s="132" t="s">
        <v>3678</v>
      </c>
      <c r="G176" s="132" t="s">
        <v>4374</v>
      </c>
      <c r="H176" s="132" t="s">
        <v>5064</v>
      </c>
      <c r="I176" s="132" t="s">
        <v>5753</v>
      </c>
      <c r="J176" s="132" t="s">
        <v>5753</v>
      </c>
      <c r="K176" s="132" t="s">
        <v>6442</v>
      </c>
      <c r="L176" s="132" t="s">
        <v>7134</v>
      </c>
      <c r="M176" s="132" t="s">
        <v>7825</v>
      </c>
      <c r="N176" s="132" t="s">
        <v>8512</v>
      </c>
      <c r="O176" s="132" t="s">
        <v>9190</v>
      </c>
      <c r="P176" s="132" t="s">
        <v>3013</v>
      </c>
    </row>
    <row r="177" spans="1:16" ht="30.5" thickBot="1">
      <c r="A177" t="str">
        <f t="shared" si="2"/>
        <v>연료 용 : 바이오 가스</v>
      </c>
      <c r="B177" s="138" t="s">
        <v>189</v>
      </c>
      <c r="D177" s="132" t="s">
        <v>2330</v>
      </c>
      <c r="E177" s="132" t="s">
        <v>3014</v>
      </c>
      <c r="F177" s="132" t="s">
        <v>3679</v>
      </c>
      <c r="G177" s="132" t="s">
        <v>4375</v>
      </c>
      <c r="H177" s="132" t="s">
        <v>5065</v>
      </c>
      <c r="I177" s="132" t="s">
        <v>5754</v>
      </c>
      <c r="J177" s="132" t="s">
        <v>5754</v>
      </c>
      <c r="K177" s="132" t="s">
        <v>6443</v>
      </c>
      <c r="L177" s="132" t="s">
        <v>7135</v>
      </c>
      <c r="M177" s="132" t="s">
        <v>7826</v>
      </c>
      <c r="N177" s="132" t="s">
        <v>8513</v>
      </c>
      <c r="O177" s="132" t="s">
        <v>9191</v>
      </c>
      <c r="P177" s="132" t="s">
        <v>9835</v>
      </c>
    </row>
    <row r="178" spans="1:16" ht="40.5" thickBot="1">
      <c r="A178" t="str">
        <f t="shared" si="2"/>
        <v>연료 용 : 폐 타이어</v>
      </c>
      <c r="B178" s="138" t="s">
        <v>194</v>
      </c>
      <c r="D178" s="132" t="s">
        <v>2331</v>
      </c>
      <c r="E178" s="132" t="s">
        <v>3015</v>
      </c>
      <c r="F178" s="132" t="s">
        <v>3680</v>
      </c>
      <c r="G178" s="132" t="s">
        <v>4376</v>
      </c>
      <c r="H178" s="132" t="s">
        <v>5066</v>
      </c>
      <c r="I178" s="132" t="s">
        <v>5755</v>
      </c>
      <c r="J178" s="132" t="s">
        <v>5755</v>
      </c>
      <c r="K178" s="132" t="s">
        <v>6444</v>
      </c>
      <c r="L178" s="132" t="s">
        <v>7136</v>
      </c>
      <c r="M178" s="132" t="s">
        <v>7827</v>
      </c>
      <c r="N178" s="132" t="s">
        <v>8514</v>
      </c>
      <c r="O178" s="132" t="s">
        <v>9192</v>
      </c>
      <c r="P178" s="132" t="s">
        <v>9836</v>
      </c>
    </row>
    <row r="179" spans="1:16" ht="40.5" thickBot="1">
      <c r="A179" t="str">
        <f t="shared" si="2"/>
        <v>연료 용 : 폐 플라스틱</v>
      </c>
      <c r="B179" s="138" t="s">
        <v>198</v>
      </c>
      <c r="D179" s="132" t="s">
        <v>2332</v>
      </c>
      <c r="E179" s="132" t="s">
        <v>3016</v>
      </c>
      <c r="F179" s="132" t="s">
        <v>3681</v>
      </c>
      <c r="G179" s="132" t="s">
        <v>4377</v>
      </c>
      <c r="H179" s="132" t="s">
        <v>5067</v>
      </c>
      <c r="I179" s="132" t="s">
        <v>5756</v>
      </c>
      <c r="J179" s="132" t="s">
        <v>5756</v>
      </c>
      <c r="K179" s="132" t="s">
        <v>6445</v>
      </c>
      <c r="L179" s="132" t="s">
        <v>7137</v>
      </c>
      <c r="M179" s="132" t="s">
        <v>7828</v>
      </c>
      <c r="N179" s="132" t="s">
        <v>8515</v>
      </c>
      <c r="O179" s="132" t="s">
        <v>9193</v>
      </c>
      <c r="P179" s="132" t="s">
        <v>9837</v>
      </c>
    </row>
    <row r="180" spans="1:16" ht="30.5" thickBot="1">
      <c r="A180" t="str">
        <f t="shared" si="2"/>
        <v>연료 용 : RDF</v>
      </c>
      <c r="B180" s="138" t="s">
        <v>202</v>
      </c>
      <c r="D180" s="132" t="s">
        <v>2333</v>
      </c>
      <c r="E180" s="132" t="s">
        <v>3017</v>
      </c>
      <c r="F180" s="132" t="s">
        <v>3682</v>
      </c>
      <c r="G180" s="132" t="s">
        <v>4378</v>
      </c>
      <c r="H180" s="132" t="s">
        <v>5068</v>
      </c>
      <c r="I180" s="132" t="s">
        <v>5757</v>
      </c>
      <c r="J180" s="132" t="s">
        <v>5757</v>
      </c>
      <c r="K180" s="132" t="s">
        <v>6446</v>
      </c>
      <c r="L180" s="132" t="s">
        <v>7138</v>
      </c>
      <c r="M180" s="132" t="s">
        <v>7829</v>
      </c>
      <c r="N180" s="132" t="s">
        <v>8516</v>
      </c>
      <c r="O180" s="132" t="s">
        <v>9194</v>
      </c>
      <c r="P180" s="132" t="s">
        <v>3017</v>
      </c>
    </row>
    <row r="181" spans="1:16" ht="30.5" thickBot="1">
      <c r="A181" t="str">
        <f t="shared" si="2"/>
        <v>연료 용 : RPF</v>
      </c>
      <c r="B181" s="138" t="s">
        <v>205</v>
      </c>
      <c r="D181" s="132" t="s">
        <v>2334</v>
      </c>
      <c r="E181" s="132" t="s">
        <v>3018</v>
      </c>
      <c r="F181" s="132" t="s">
        <v>3683</v>
      </c>
      <c r="G181" s="132" t="s">
        <v>4379</v>
      </c>
      <c r="H181" s="132" t="s">
        <v>5069</v>
      </c>
      <c r="I181" s="132" t="s">
        <v>5758</v>
      </c>
      <c r="J181" s="132" t="s">
        <v>5758</v>
      </c>
      <c r="K181" s="132" t="s">
        <v>6447</v>
      </c>
      <c r="L181" s="132" t="s">
        <v>7139</v>
      </c>
      <c r="M181" s="132" t="s">
        <v>7830</v>
      </c>
      <c r="N181" s="132" t="s">
        <v>8517</v>
      </c>
      <c r="O181" s="132" t="s">
        <v>9195</v>
      </c>
      <c r="P181" s="132" t="s">
        <v>3018</v>
      </c>
    </row>
    <row r="182" spans="1:16" ht="50.5" thickBot="1">
      <c r="A182" t="str">
        <f t="shared" si="2"/>
        <v>재생 용 : 강판 용 철 스크랩</v>
      </c>
      <c r="B182" s="138" t="s">
        <v>209</v>
      </c>
      <c r="D182" s="132" t="s">
        <v>2335</v>
      </c>
      <c r="E182" s="132" t="s">
        <v>3019</v>
      </c>
      <c r="F182" s="132" t="s">
        <v>3684</v>
      </c>
      <c r="G182" s="132" t="s">
        <v>4380</v>
      </c>
      <c r="H182" s="132" t="s">
        <v>5070</v>
      </c>
      <c r="I182" s="132" t="s">
        <v>5759</v>
      </c>
      <c r="J182" s="132" t="s">
        <v>5759</v>
      </c>
      <c r="K182" s="132" t="s">
        <v>6448</v>
      </c>
      <c r="L182" s="132" t="s">
        <v>7140</v>
      </c>
      <c r="M182" s="132" t="s">
        <v>7831</v>
      </c>
      <c r="N182" s="132" t="s">
        <v>8518</v>
      </c>
      <c r="O182" s="132" t="s">
        <v>9196</v>
      </c>
      <c r="P182" s="132" t="s">
        <v>9838</v>
      </c>
    </row>
    <row r="183" spans="1:16" ht="50.5" thickBot="1">
      <c r="A183" t="str">
        <f t="shared" si="2"/>
        <v>재생 용 : 봉강 용 철 스크랩</v>
      </c>
      <c r="B183" s="138" t="s">
        <v>155</v>
      </c>
      <c r="D183" s="132" t="s">
        <v>2336</v>
      </c>
      <c r="E183" s="132" t="s">
        <v>3020</v>
      </c>
      <c r="F183" s="132" t="s">
        <v>3685</v>
      </c>
      <c r="G183" s="132" t="s">
        <v>4381</v>
      </c>
      <c r="H183" s="132" t="s">
        <v>5071</v>
      </c>
      <c r="I183" s="132" t="s">
        <v>5760</v>
      </c>
      <c r="J183" s="132" t="s">
        <v>5760</v>
      </c>
      <c r="K183" s="132" t="s">
        <v>6449</v>
      </c>
      <c r="L183" s="132" t="s">
        <v>7141</v>
      </c>
      <c r="M183" s="132" t="s">
        <v>7832</v>
      </c>
      <c r="N183" s="132" t="s">
        <v>8519</v>
      </c>
      <c r="O183" s="132" t="s">
        <v>9197</v>
      </c>
      <c r="P183" s="132" t="s">
        <v>9839</v>
      </c>
    </row>
    <row r="184" spans="1:16" ht="40.5" thickBot="1">
      <c r="A184" t="str">
        <f t="shared" si="2"/>
        <v>재생 용 : 주물 용 철 스크랩</v>
      </c>
      <c r="B184" s="138" t="s">
        <v>216</v>
      </c>
      <c r="D184" s="132" t="s">
        <v>2337</v>
      </c>
      <c r="E184" s="132" t="s">
        <v>3021</v>
      </c>
      <c r="F184" s="132" t="s">
        <v>3686</v>
      </c>
      <c r="G184" s="132" t="s">
        <v>4382</v>
      </c>
      <c r="H184" s="132" t="s">
        <v>5072</v>
      </c>
      <c r="I184" s="132" t="s">
        <v>5761</v>
      </c>
      <c r="J184" s="132" t="s">
        <v>5761</v>
      </c>
      <c r="K184" s="132" t="s">
        <v>6450</v>
      </c>
      <c r="L184" s="132" t="s">
        <v>7142</v>
      </c>
      <c r="M184" s="132" t="s">
        <v>7833</v>
      </c>
      <c r="N184" s="132" t="s">
        <v>8520</v>
      </c>
      <c r="O184" s="132" t="s">
        <v>9198</v>
      </c>
      <c r="P184" s="132" t="s">
        <v>9840</v>
      </c>
    </row>
    <row r="185" spans="1:16" ht="40.5" thickBot="1">
      <c r="A185" t="str">
        <f t="shared" si="2"/>
        <v>재생용:스테인리스</v>
      </c>
      <c r="B185" s="138" t="s">
        <v>219</v>
      </c>
      <c r="D185" s="132" t="s">
        <v>2338</v>
      </c>
      <c r="E185" s="132" t="s">
        <v>3022</v>
      </c>
      <c r="F185" s="132" t="s">
        <v>3687</v>
      </c>
      <c r="G185" s="132" t="s">
        <v>4383</v>
      </c>
      <c r="H185" s="132" t="s">
        <v>5073</v>
      </c>
      <c r="I185" s="132" t="s">
        <v>5762</v>
      </c>
      <c r="J185" s="132" t="s">
        <v>5762</v>
      </c>
      <c r="K185" s="132" t="s">
        <v>6451</v>
      </c>
      <c r="L185" s="132" t="s">
        <v>7143</v>
      </c>
      <c r="M185" s="132" t="s">
        <v>7834</v>
      </c>
      <c r="N185" s="132" t="s">
        <v>8521</v>
      </c>
      <c r="O185" s="132" t="s">
        <v>9199</v>
      </c>
      <c r="P185" s="132" t="s">
        <v>9841</v>
      </c>
    </row>
    <row r="186" spans="1:16" ht="60.5" thickBot="1">
      <c r="A186" t="str">
        <f t="shared" si="2"/>
        <v>재생 용 : 전신재 용 알루미늄 스크랩</v>
      </c>
      <c r="B186" s="138" t="s">
        <v>223</v>
      </c>
      <c r="D186" s="132" t="s">
        <v>2339</v>
      </c>
      <c r="E186" s="132" t="s">
        <v>3023</v>
      </c>
      <c r="F186" s="132" t="s">
        <v>3688</v>
      </c>
      <c r="G186" s="132" t="s">
        <v>4384</v>
      </c>
      <c r="H186" s="132" t="s">
        <v>5074</v>
      </c>
      <c r="I186" s="132" t="s">
        <v>5763</v>
      </c>
      <c r="J186" s="132" t="s">
        <v>5763</v>
      </c>
      <c r="K186" s="132" t="s">
        <v>6452</v>
      </c>
      <c r="L186" s="132" t="s">
        <v>7144</v>
      </c>
      <c r="M186" s="132" t="s">
        <v>7835</v>
      </c>
      <c r="N186" s="132" t="s">
        <v>8522</v>
      </c>
      <c r="O186" s="132" t="s">
        <v>9200</v>
      </c>
      <c r="P186" s="132" t="s">
        <v>9842</v>
      </c>
    </row>
    <row r="187" spans="1:16" ht="50.5" thickBot="1">
      <c r="A187" t="str">
        <f t="shared" si="2"/>
        <v>재생 용 : 주물 용 알루미늄 스크랩</v>
      </c>
      <c r="B187" s="138" t="s">
        <v>159</v>
      </c>
      <c r="D187" s="132" t="s">
        <v>2340</v>
      </c>
      <c r="E187" s="132" t="s">
        <v>3024</v>
      </c>
      <c r="F187" s="132" t="s">
        <v>3689</v>
      </c>
      <c r="G187" s="132" t="s">
        <v>4385</v>
      </c>
      <c r="H187" s="132" t="s">
        <v>5075</v>
      </c>
      <c r="I187" s="132" t="s">
        <v>5764</v>
      </c>
      <c r="J187" s="132" t="s">
        <v>5764</v>
      </c>
      <c r="K187" s="132" t="s">
        <v>6453</v>
      </c>
      <c r="L187" s="132" t="s">
        <v>7145</v>
      </c>
      <c r="M187" s="132" t="s">
        <v>7836</v>
      </c>
      <c r="N187" s="132" t="s">
        <v>8523</v>
      </c>
      <c r="O187" s="132" t="s">
        <v>9201</v>
      </c>
      <c r="P187" s="132" t="s">
        <v>9843</v>
      </c>
    </row>
    <row r="188" spans="1:16" ht="60.5" thickBot="1">
      <c r="A188" t="str">
        <f t="shared" si="2"/>
        <v>재생용 : 재용해용 구리</v>
      </c>
      <c r="B188" s="138" t="s">
        <v>228</v>
      </c>
      <c r="D188" s="132" t="s">
        <v>2341</v>
      </c>
      <c r="E188" s="132" t="s">
        <v>3025</v>
      </c>
      <c r="F188" s="132" t="s">
        <v>3690</v>
      </c>
      <c r="G188" s="132" t="s">
        <v>4386</v>
      </c>
      <c r="H188" s="132" t="s">
        <v>5076</v>
      </c>
      <c r="I188" s="132" t="s">
        <v>5765</v>
      </c>
      <c r="J188" s="132" t="s">
        <v>5765</v>
      </c>
      <c r="K188" s="132" t="s">
        <v>6454</v>
      </c>
      <c r="L188" s="132" t="s">
        <v>7146</v>
      </c>
      <c r="M188" s="132" t="s">
        <v>7837</v>
      </c>
      <c r="N188" s="132" t="s">
        <v>8524</v>
      </c>
      <c r="O188" s="132" t="s">
        <v>9202</v>
      </c>
      <c r="P188" s="132" t="s">
        <v>9844</v>
      </c>
    </row>
    <row r="189" spans="1:16" ht="40.5" thickBot="1">
      <c r="A189" t="str">
        <f t="shared" si="2"/>
        <v>재생 용 : 제련 용 구리</v>
      </c>
      <c r="B189" s="138" t="s">
        <v>232</v>
      </c>
      <c r="D189" s="132" t="s">
        <v>2342</v>
      </c>
      <c r="E189" s="132" t="s">
        <v>3026</v>
      </c>
      <c r="F189" s="132" t="s">
        <v>3691</v>
      </c>
      <c r="G189" s="132" t="s">
        <v>4387</v>
      </c>
      <c r="H189" s="132" t="s">
        <v>5077</v>
      </c>
      <c r="I189" s="132" t="s">
        <v>5766</v>
      </c>
      <c r="J189" s="132" t="s">
        <v>5766</v>
      </c>
      <c r="K189" s="132" t="s">
        <v>6455</v>
      </c>
      <c r="L189" s="132" t="s">
        <v>7147</v>
      </c>
      <c r="M189" s="132" t="s">
        <v>7838</v>
      </c>
      <c r="N189" s="132" t="s">
        <v>8525</v>
      </c>
      <c r="O189" s="132" t="s">
        <v>9203</v>
      </c>
      <c r="P189" s="132" t="s">
        <v>9845</v>
      </c>
    </row>
    <row r="190" spans="1:16" ht="40.5" thickBot="1">
      <c r="A190" t="str">
        <f t="shared" si="2"/>
        <v>재생 용 : MIX 구리</v>
      </c>
      <c r="B190" s="138" t="s">
        <v>157</v>
      </c>
      <c r="D190" s="132" t="s">
        <v>2343</v>
      </c>
      <c r="E190" s="132" t="s">
        <v>3027</v>
      </c>
      <c r="F190" s="132" t="s">
        <v>3692</v>
      </c>
      <c r="G190" s="132" t="s">
        <v>4388</v>
      </c>
      <c r="H190" s="132" t="s">
        <v>5078</v>
      </c>
      <c r="I190" s="132" t="s">
        <v>5767</v>
      </c>
      <c r="J190" s="132" t="s">
        <v>5767</v>
      </c>
      <c r="K190" s="132" t="s">
        <v>6456</v>
      </c>
      <c r="L190" s="132" t="s">
        <v>7148</v>
      </c>
      <c r="M190" s="132" t="s">
        <v>7839</v>
      </c>
      <c r="N190" s="132" t="s">
        <v>8526</v>
      </c>
      <c r="O190" s="132" t="s">
        <v>9204</v>
      </c>
      <c r="P190" s="132" t="s">
        <v>9846</v>
      </c>
    </row>
    <row r="191" spans="1:16" ht="30.5" thickBot="1">
      <c r="A191" t="str">
        <f t="shared" si="2"/>
        <v>재생용:금</v>
      </c>
      <c r="B191" s="138" t="s">
        <v>238</v>
      </c>
      <c r="D191" s="132" t="s">
        <v>2344</v>
      </c>
      <c r="E191" s="132" t="s">
        <v>3028</v>
      </c>
      <c r="F191" s="132" t="s">
        <v>3693</v>
      </c>
      <c r="G191" s="132" t="s">
        <v>4389</v>
      </c>
      <c r="H191" s="132" t="s">
        <v>5079</v>
      </c>
      <c r="I191" s="132" t="s">
        <v>5768</v>
      </c>
      <c r="J191" s="132" t="s">
        <v>5768</v>
      </c>
      <c r="K191" s="132" t="s">
        <v>6457</v>
      </c>
      <c r="L191" s="132" t="s">
        <v>7149</v>
      </c>
      <c r="M191" s="132" t="s">
        <v>7840</v>
      </c>
      <c r="N191" s="132" t="s">
        <v>8527</v>
      </c>
      <c r="O191" s="132" t="s">
        <v>9205</v>
      </c>
      <c r="P191" s="132" t="s">
        <v>9847</v>
      </c>
    </row>
    <row r="192" spans="1:16" ht="40.5" thickBot="1">
      <c r="A192" t="str">
        <f t="shared" si="2"/>
        <v>재생 용 : MIX 골드</v>
      </c>
      <c r="B192" s="138" t="s">
        <v>158</v>
      </c>
      <c r="D192" s="132" t="s">
        <v>2345</v>
      </c>
      <c r="E192" s="132" t="s">
        <v>3029</v>
      </c>
      <c r="F192" s="132" t="s">
        <v>3694</v>
      </c>
      <c r="G192" s="132" t="s">
        <v>4390</v>
      </c>
      <c r="H192" s="132" t="s">
        <v>5080</v>
      </c>
      <c r="I192" s="132" t="s">
        <v>5769</v>
      </c>
      <c r="J192" s="132" t="s">
        <v>5769</v>
      </c>
      <c r="K192" s="132" t="s">
        <v>6458</v>
      </c>
      <c r="L192" s="132" t="s">
        <v>7150</v>
      </c>
      <c r="M192" s="132" t="s">
        <v>7841</v>
      </c>
      <c r="N192" s="132" t="s">
        <v>8528</v>
      </c>
      <c r="O192" s="132" t="s">
        <v>9206</v>
      </c>
      <c r="P192" s="132" t="s">
        <v>9848</v>
      </c>
    </row>
    <row r="193" spans="1:16" ht="30.5" thickBot="1">
      <c r="A193" t="str">
        <f t="shared" si="2"/>
        <v>재생 용 : 실버</v>
      </c>
      <c r="B193" s="138" t="s">
        <v>244</v>
      </c>
      <c r="D193" s="132" t="s">
        <v>2346</v>
      </c>
      <c r="E193" s="132" t="s">
        <v>3030</v>
      </c>
      <c r="F193" s="132" t="s">
        <v>3695</v>
      </c>
      <c r="G193" s="132" t="s">
        <v>4391</v>
      </c>
      <c r="H193" s="132" t="s">
        <v>5081</v>
      </c>
      <c r="I193" s="132" t="s">
        <v>5770</v>
      </c>
      <c r="J193" s="132" t="s">
        <v>5770</v>
      </c>
      <c r="K193" s="132" t="s">
        <v>6459</v>
      </c>
      <c r="L193" s="132" t="s">
        <v>7151</v>
      </c>
      <c r="M193" s="132" t="s">
        <v>7842</v>
      </c>
      <c r="N193" s="132" t="s">
        <v>8529</v>
      </c>
      <c r="O193" s="132" t="s">
        <v>9207</v>
      </c>
      <c r="P193" s="132" t="s">
        <v>9849</v>
      </c>
    </row>
    <row r="194" spans="1:16" ht="30.5" thickBot="1">
      <c r="A194" t="str">
        <f t="shared" ref="A194:A257" si="3">F194</f>
        <v>재생 용 : Pt</v>
      </c>
      <c r="B194" s="138" t="s">
        <v>246</v>
      </c>
      <c r="D194" s="132" t="s">
        <v>2347</v>
      </c>
      <c r="E194" s="132" t="s">
        <v>3031</v>
      </c>
      <c r="F194" s="132" t="s">
        <v>3696</v>
      </c>
      <c r="G194" s="132" t="s">
        <v>4392</v>
      </c>
      <c r="H194" s="132" t="s">
        <v>5082</v>
      </c>
      <c r="I194" s="132" t="s">
        <v>5771</v>
      </c>
      <c r="J194" s="132" t="s">
        <v>5771</v>
      </c>
      <c r="K194" s="132" t="s">
        <v>6460</v>
      </c>
      <c r="L194" s="132" t="s">
        <v>7152</v>
      </c>
      <c r="M194" s="132" t="s">
        <v>7843</v>
      </c>
      <c r="N194" s="132" t="s">
        <v>8530</v>
      </c>
      <c r="O194" s="132" t="s">
        <v>9208</v>
      </c>
      <c r="P194" s="132" t="s">
        <v>9850</v>
      </c>
    </row>
    <row r="195" spans="1:16" ht="30.5" thickBot="1">
      <c r="A195" t="str">
        <f t="shared" si="3"/>
        <v>재생용:Pd</v>
      </c>
      <c r="B195" s="138" t="s">
        <v>249</v>
      </c>
      <c r="D195" s="132" t="s">
        <v>2348</v>
      </c>
      <c r="E195" s="132" t="s">
        <v>3032</v>
      </c>
      <c r="F195" s="132" t="s">
        <v>3697</v>
      </c>
      <c r="G195" s="132" t="s">
        <v>4393</v>
      </c>
      <c r="H195" s="132" t="s">
        <v>5083</v>
      </c>
      <c r="I195" s="132" t="s">
        <v>5772</v>
      </c>
      <c r="J195" s="132" t="s">
        <v>5772</v>
      </c>
      <c r="K195" s="132" t="s">
        <v>6461</v>
      </c>
      <c r="L195" s="132" t="s">
        <v>7153</v>
      </c>
      <c r="M195" s="132" t="s">
        <v>7844</v>
      </c>
      <c r="N195" s="132" t="s">
        <v>8531</v>
      </c>
      <c r="O195" s="132" t="s">
        <v>9209</v>
      </c>
      <c r="P195" s="132" t="s">
        <v>9851</v>
      </c>
    </row>
    <row r="196" spans="1:16" ht="30.5" thickBot="1">
      <c r="A196" t="str">
        <f t="shared" si="3"/>
        <v>재생 용 : Nd</v>
      </c>
      <c r="B196" s="138" t="s">
        <v>252</v>
      </c>
      <c r="D196" s="132" t="s">
        <v>2349</v>
      </c>
      <c r="E196" s="132" t="s">
        <v>3033</v>
      </c>
      <c r="F196" s="132" t="s">
        <v>3698</v>
      </c>
      <c r="G196" s="132" t="s">
        <v>4394</v>
      </c>
      <c r="H196" s="132" t="s">
        <v>5084</v>
      </c>
      <c r="I196" s="132" t="s">
        <v>5773</v>
      </c>
      <c r="J196" s="132" t="s">
        <v>5773</v>
      </c>
      <c r="K196" s="132" t="s">
        <v>6462</v>
      </c>
      <c r="L196" s="132" t="s">
        <v>7154</v>
      </c>
      <c r="M196" s="132" t="s">
        <v>7845</v>
      </c>
      <c r="N196" s="132" t="s">
        <v>8532</v>
      </c>
      <c r="O196" s="132" t="s">
        <v>9210</v>
      </c>
      <c r="P196" s="132" t="s">
        <v>9852</v>
      </c>
    </row>
    <row r="197" spans="1:16" ht="30.5" thickBot="1">
      <c r="A197" t="str">
        <f t="shared" si="3"/>
        <v>재생 용 : Co</v>
      </c>
      <c r="B197" s="138" t="s">
        <v>255</v>
      </c>
      <c r="D197" s="132" t="s">
        <v>2350</v>
      </c>
      <c r="E197" s="132" t="s">
        <v>3034</v>
      </c>
      <c r="F197" s="132" t="s">
        <v>3699</v>
      </c>
      <c r="G197" s="132" t="s">
        <v>4395</v>
      </c>
      <c r="H197" s="132" t="s">
        <v>5085</v>
      </c>
      <c r="I197" s="132" t="s">
        <v>5774</v>
      </c>
      <c r="J197" s="132" t="s">
        <v>5774</v>
      </c>
      <c r="K197" s="132" t="s">
        <v>6463</v>
      </c>
      <c r="L197" s="132" t="s">
        <v>7155</v>
      </c>
      <c r="M197" s="132" t="s">
        <v>7846</v>
      </c>
      <c r="N197" s="132" t="s">
        <v>8533</v>
      </c>
      <c r="O197" s="132" t="s">
        <v>9211</v>
      </c>
      <c r="P197" s="132" t="s">
        <v>9853</v>
      </c>
    </row>
    <row r="198" spans="1:16" ht="30.5" thickBot="1">
      <c r="A198" t="str">
        <f t="shared" si="3"/>
        <v>재생 용 : Ni</v>
      </c>
      <c r="B198" s="138" t="s">
        <v>156</v>
      </c>
      <c r="D198" s="132" t="s">
        <v>2351</v>
      </c>
      <c r="E198" s="132" t="s">
        <v>3035</v>
      </c>
      <c r="F198" s="132" t="s">
        <v>3700</v>
      </c>
      <c r="G198" s="132" t="s">
        <v>4396</v>
      </c>
      <c r="H198" s="132" t="s">
        <v>5086</v>
      </c>
      <c r="I198" s="132" t="s">
        <v>5775</v>
      </c>
      <c r="J198" s="132" t="s">
        <v>5775</v>
      </c>
      <c r="K198" s="132" t="s">
        <v>6464</v>
      </c>
      <c r="L198" s="132" t="s">
        <v>7156</v>
      </c>
      <c r="M198" s="132" t="s">
        <v>7847</v>
      </c>
      <c r="N198" s="132" t="s">
        <v>8534</v>
      </c>
      <c r="O198" s="132" t="s">
        <v>9212</v>
      </c>
      <c r="P198" s="132" t="s">
        <v>3035</v>
      </c>
    </row>
    <row r="199" spans="1:16" ht="30.5" thickBot="1">
      <c r="A199" t="str">
        <f t="shared" si="3"/>
        <v>재생 용 : Li</v>
      </c>
      <c r="B199" s="138" t="s">
        <v>259</v>
      </c>
      <c r="D199" s="132" t="s">
        <v>2352</v>
      </c>
      <c r="E199" s="132" t="s">
        <v>3036</v>
      </c>
      <c r="F199" s="132" t="s">
        <v>3701</v>
      </c>
      <c r="G199" s="132" t="s">
        <v>4397</v>
      </c>
      <c r="H199" s="132" t="s">
        <v>5087</v>
      </c>
      <c r="I199" s="132" t="s">
        <v>5776</v>
      </c>
      <c r="J199" s="132" t="s">
        <v>5776</v>
      </c>
      <c r="K199" s="132" t="s">
        <v>6465</v>
      </c>
      <c r="L199" s="132" t="s">
        <v>7157</v>
      </c>
      <c r="M199" s="132" t="s">
        <v>7848</v>
      </c>
      <c r="N199" s="132" t="s">
        <v>8535</v>
      </c>
      <c r="O199" s="132" t="s">
        <v>9213</v>
      </c>
      <c r="P199" s="132" t="s">
        <v>9854</v>
      </c>
    </row>
    <row r="200" spans="1:16" ht="40.5" thickBot="1">
      <c r="A200" t="str">
        <f t="shared" si="3"/>
        <v>재생 용 : 수평 플라스틱</v>
      </c>
      <c r="B200" s="138" t="s">
        <v>261</v>
      </c>
      <c r="D200" s="132" t="s">
        <v>2353</v>
      </c>
      <c r="E200" s="132" t="s">
        <v>3037</v>
      </c>
      <c r="F200" s="132" t="s">
        <v>3702</v>
      </c>
      <c r="G200" s="132" t="s">
        <v>4398</v>
      </c>
      <c r="H200" s="132" t="s">
        <v>5088</v>
      </c>
      <c r="I200" s="132" t="s">
        <v>5777</v>
      </c>
      <c r="J200" s="132" t="s">
        <v>5777</v>
      </c>
      <c r="K200" s="132" t="s">
        <v>6466</v>
      </c>
      <c r="L200" s="132" t="s">
        <v>7158</v>
      </c>
      <c r="M200" s="132" t="s">
        <v>7849</v>
      </c>
      <c r="N200" s="132" t="s">
        <v>8536</v>
      </c>
      <c r="O200" s="132" t="s">
        <v>9214</v>
      </c>
      <c r="P200" s="132" t="s">
        <v>9855</v>
      </c>
    </row>
    <row r="201" spans="1:16" ht="40.5" thickBot="1">
      <c r="A201" t="str">
        <f t="shared" si="3"/>
        <v>재생 용 : 재생 플라스틱</v>
      </c>
      <c r="B201" s="138" t="s">
        <v>263</v>
      </c>
      <c r="D201" s="132" t="s">
        <v>2354</v>
      </c>
      <c r="E201" s="132" t="s">
        <v>3038</v>
      </c>
      <c r="F201" s="132" t="s">
        <v>3703</v>
      </c>
      <c r="G201" s="132" t="s">
        <v>4399</v>
      </c>
      <c r="H201" s="132" t="s">
        <v>5089</v>
      </c>
      <c r="I201" s="132" t="s">
        <v>5778</v>
      </c>
      <c r="J201" s="132" t="s">
        <v>5778</v>
      </c>
      <c r="K201" s="132" t="s">
        <v>6467</v>
      </c>
      <c r="L201" s="132" t="s">
        <v>7159</v>
      </c>
      <c r="M201" s="132" t="s">
        <v>7850</v>
      </c>
      <c r="N201" s="132" t="s">
        <v>8537</v>
      </c>
      <c r="O201" s="132" t="s">
        <v>9215</v>
      </c>
      <c r="P201" s="132" t="s">
        <v>9856</v>
      </c>
    </row>
    <row r="202" spans="1:16" ht="40.5" thickBot="1">
      <c r="A202" t="str">
        <f t="shared" si="3"/>
        <v>재생 용 : MIX 플라스틱</v>
      </c>
      <c r="B202" s="138" t="s">
        <v>160</v>
      </c>
      <c r="D202" s="132" t="s">
        <v>2355</v>
      </c>
      <c r="E202" s="132" t="s">
        <v>3039</v>
      </c>
      <c r="F202" s="132" t="s">
        <v>3704</v>
      </c>
      <c r="G202" s="132" t="s">
        <v>4400</v>
      </c>
      <c r="H202" s="132" t="s">
        <v>5090</v>
      </c>
      <c r="I202" s="132" t="s">
        <v>5779</v>
      </c>
      <c r="J202" s="132" t="s">
        <v>5779</v>
      </c>
      <c r="K202" s="132" t="s">
        <v>6468</v>
      </c>
      <c r="L202" s="132" t="s">
        <v>7160</v>
      </c>
      <c r="M202" s="132" t="s">
        <v>7851</v>
      </c>
      <c r="N202" s="132" t="s">
        <v>8538</v>
      </c>
      <c r="O202" s="132" t="s">
        <v>9216</v>
      </c>
      <c r="P202" s="132" t="s">
        <v>9857</v>
      </c>
    </row>
    <row r="203" spans="1:16" ht="40.5" thickBot="1">
      <c r="A203" t="str">
        <f t="shared" si="3"/>
        <v>재생 용 : 고무 원료</v>
      </c>
      <c r="B203" s="138" t="s">
        <v>266</v>
      </c>
      <c r="D203" s="132" t="s">
        <v>2356</v>
      </c>
      <c r="E203" s="132" t="s">
        <v>3040</v>
      </c>
      <c r="F203" s="132" t="s">
        <v>3705</v>
      </c>
      <c r="G203" s="132" t="s">
        <v>4401</v>
      </c>
      <c r="H203" s="132" t="s">
        <v>5091</v>
      </c>
      <c r="I203" s="132" t="s">
        <v>5780</v>
      </c>
      <c r="J203" s="132" t="s">
        <v>5780</v>
      </c>
      <c r="K203" s="132" t="s">
        <v>6469</v>
      </c>
      <c r="L203" s="132" t="s">
        <v>7161</v>
      </c>
      <c r="M203" s="132" t="s">
        <v>7852</v>
      </c>
      <c r="N203" s="132" t="s">
        <v>8539</v>
      </c>
      <c r="O203" s="132" t="s">
        <v>9217</v>
      </c>
      <c r="P203" s="132" t="s">
        <v>9858</v>
      </c>
    </row>
    <row r="204" spans="1:16" ht="30.5" thickBot="1">
      <c r="A204" t="str">
        <f t="shared" si="3"/>
        <v>재생 용 : 유리 원료</v>
      </c>
      <c r="B204" s="138" t="s">
        <v>268</v>
      </c>
      <c r="D204" s="132" t="s">
        <v>2357</v>
      </c>
      <c r="E204" s="132" t="s">
        <v>3041</v>
      </c>
      <c r="F204" s="132" t="s">
        <v>3706</v>
      </c>
      <c r="G204" s="132" t="s">
        <v>4402</v>
      </c>
      <c r="H204" s="132" t="s">
        <v>5092</v>
      </c>
      <c r="I204" s="132" t="s">
        <v>5781</v>
      </c>
      <c r="J204" s="132" t="s">
        <v>5781</v>
      </c>
      <c r="K204" s="132" t="s">
        <v>6470</v>
      </c>
      <c r="L204" s="132" t="s">
        <v>7162</v>
      </c>
      <c r="M204" s="132" t="s">
        <v>7853</v>
      </c>
      <c r="N204" s="132" t="s">
        <v>8540</v>
      </c>
      <c r="O204" s="132" t="s">
        <v>9218</v>
      </c>
      <c r="P204" s="132" t="s">
        <v>3041</v>
      </c>
    </row>
    <row r="205" spans="1:16" ht="40.5" thickBot="1">
      <c r="A205" t="str">
        <f t="shared" si="3"/>
        <v>재생 용 : 유리 섬유 원료</v>
      </c>
      <c r="B205" s="138" t="s">
        <v>270</v>
      </c>
      <c r="D205" s="132" t="s">
        <v>2358</v>
      </c>
      <c r="E205" s="132" t="s">
        <v>3042</v>
      </c>
      <c r="F205" s="132" t="s">
        <v>3707</v>
      </c>
      <c r="G205" s="132" t="s">
        <v>4403</v>
      </c>
      <c r="H205" s="132" t="s">
        <v>5093</v>
      </c>
      <c r="I205" s="132" t="s">
        <v>5782</v>
      </c>
      <c r="J205" s="132" t="s">
        <v>5782</v>
      </c>
      <c r="K205" s="132" t="s">
        <v>6471</v>
      </c>
      <c r="L205" s="132" t="s">
        <v>7163</v>
      </c>
      <c r="M205" s="132" t="s">
        <v>7854</v>
      </c>
      <c r="N205" s="132" t="s">
        <v>8541</v>
      </c>
      <c r="O205" s="132" t="s">
        <v>9219</v>
      </c>
      <c r="P205" s="132" t="s">
        <v>9859</v>
      </c>
    </row>
    <row r="206" spans="1:16" ht="40.5" thickBot="1">
      <c r="A206" t="str">
        <f t="shared" si="3"/>
        <v>재생 용 : 시멘트 원료</v>
      </c>
      <c r="B206" s="138" t="s">
        <v>272</v>
      </c>
      <c r="D206" s="132" t="s">
        <v>2359</v>
      </c>
      <c r="E206" s="132" t="s">
        <v>3043</v>
      </c>
      <c r="F206" s="132" t="s">
        <v>3708</v>
      </c>
      <c r="G206" s="132" t="s">
        <v>4404</v>
      </c>
      <c r="H206" s="132" t="s">
        <v>5094</v>
      </c>
      <c r="I206" s="132" t="s">
        <v>5783</v>
      </c>
      <c r="J206" s="132" t="s">
        <v>5783</v>
      </c>
      <c r="K206" s="132" t="s">
        <v>6472</v>
      </c>
      <c r="L206" s="132" t="s">
        <v>7164</v>
      </c>
      <c r="M206" s="132" t="s">
        <v>7855</v>
      </c>
      <c r="N206" s="132" t="s">
        <v>8542</v>
      </c>
      <c r="O206" s="132" t="s">
        <v>9220</v>
      </c>
      <c r="P206" s="132" t="s">
        <v>3043</v>
      </c>
    </row>
    <row r="207" spans="1:16" ht="40.5" thickBot="1">
      <c r="A207" t="str">
        <f t="shared" si="3"/>
        <v>재생 용 : 목재 칩</v>
      </c>
      <c r="B207" s="138" t="s">
        <v>274</v>
      </c>
      <c r="D207" s="132" t="s">
        <v>2360</v>
      </c>
      <c r="E207" s="132" t="s">
        <v>3044</v>
      </c>
      <c r="F207" s="132" t="s">
        <v>3709</v>
      </c>
      <c r="G207" s="132" t="s">
        <v>4405</v>
      </c>
      <c r="H207" s="132" t="s">
        <v>5095</v>
      </c>
      <c r="I207" s="132" t="s">
        <v>5784</v>
      </c>
      <c r="J207" s="132" t="s">
        <v>5784</v>
      </c>
      <c r="K207" s="132" t="s">
        <v>6473</v>
      </c>
      <c r="L207" s="132" t="s">
        <v>7165</v>
      </c>
      <c r="M207" s="132" t="s">
        <v>7856</v>
      </c>
      <c r="N207" s="132" t="s">
        <v>8543</v>
      </c>
      <c r="O207" s="132" t="s">
        <v>9221</v>
      </c>
      <c r="P207" s="132" t="s">
        <v>3044</v>
      </c>
    </row>
    <row r="208" spans="1:16" ht="20.5" thickBot="1">
      <c r="A208" t="str">
        <f t="shared" si="3"/>
        <v>구매</v>
      </c>
      <c r="B208" s="140" t="s">
        <v>39</v>
      </c>
      <c r="D208" s="132" t="s">
        <v>2361</v>
      </c>
      <c r="E208" s="132" t="s">
        <v>3045</v>
      </c>
      <c r="F208" s="132" t="s">
        <v>3710</v>
      </c>
      <c r="G208" s="132" t="s">
        <v>4406</v>
      </c>
      <c r="H208" s="132" t="s">
        <v>5096</v>
      </c>
      <c r="I208" s="132" t="s">
        <v>5785</v>
      </c>
      <c r="J208" s="132" t="s">
        <v>5785</v>
      </c>
      <c r="K208" s="132" t="s">
        <v>6474</v>
      </c>
      <c r="L208" s="132" t="s">
        <v>7166</v>
      </c>
      <c r="M208" s="132" t="s">
        <v>7857</v>
      </c>
      <c r="N208" s="132" t="s">
        <v>8544</v>
      </c>
      <c r="O208" s="132" t="s">
        <v>9222</v>
      </c>
      <c r="P208" s="132" t="s">
        <v>9860</v>
      </c>
    </row>
    <row r="209" spans="1:16" ht="20.5" thickBot="1">
      <c r="A209" t="str">
        <f t="shared" si="3"/>
        <v>서비스</v>
      </c>
      <c r="B209" s="140" t="s">
        <v>52</v>
      </c>
      <c r="D209" s="132" t="s">
        <v>2362</v>
      </c>
      <c r="E209" s="132" t="s">
        <v>3046</v>
      </c>
      <c r="F209" s="132" t="s">
        <v>3711</v>
      </c>
      <c r="G209" s="132" t="s">
        <v>4407</v>
      </c>
      <c r="H209" s="132" t="s">
        <v>5097</v>
      </c>
      <c r="I209" s="132" t="s">
        <v>5786</v>
      </c>
      <c r="J209" s="132" t="s">
        <v>5786</v>
      </c>
      <c r="K209" s="132" t="s">
        <v>2362</v>
      </c>
      <c r="L209" s="132" t="s">
        <v>7167</v>
      </c>
      <c r="M209" s="132" t="s">
        <v>7858</v>
      </c>
      <c r="N209" s="132" t="s">
        <v>8545</v>
      </c>
      <c r="O209" s="132" t="s">
        <v>2362</v>
      </c>
      <c r="P209" s="132" t="s">
        <v>9861</v>
      </c>
    </row>
    <row r="210" spans="1:16" ht="20.5" thickBot="1">
      <c r="A210" t="str">
        <f t="shared" si="3"/>
        <v>장비</v>
      </c>
      <c r="B210" s="140" t="s">
        <v>56</v>
      </c>
      <c r="D210" s="132" t="s">
        <v>2363</v>
      </c>
      <c r="E210" s="132" t="s">
        <v>3047</v>
      </c>
      <c r="F210" s="132" t="s">
        <v>3712</v>
      </c>
      <c r="G210" s="132" t="s">
        <v>4408</v>
      </c>
      <c r="H210" s="132" t="s">
        <v>5098</v>
      </c>
      <c r="I210" s="132" t="s">
        <v>5787</v>
      </c>
      <c r="J210" s="132" t="s">
        <v>5787</v>
      </c>
      <c r="K210" s="132" t="s">
        <v>6475</v>
      </c>
      <c r="L210" s="132" t="s">
        <v>7168</v>
      </c>
      <c r="M210" s="132" t="s">
        <v>7859</v>
      </c>
      <c r="N210" s="132" t="s">
        <v>8546</v>
      </c>
      <c r="O210" s="132" t="s">
        <v>9223</v>
      </c>
      <c r="P210" s="132" t="s">
        <v>9862</v>
      </c>
    </row>
    <row r="211" spans="1:16" ht="20.5" thickBot="1">
      <c r="A211" t="str">
        <f t="shared" si="3"/>
        <v>입하 수송</v>
      </c>
      <c r="B211" s="140" t="s">
        <v>60</v>
      </c>
      <c r="D211" s="132" t="s">
        <v>2364</v>
      </c>
      <c r="E211" s="132" t="s">
        <v>3048</v>
      </c>
      <c r="F211" s="132" t="s">
        <v>3713</v>
      </c>
      <c r="G211" s="132" t="s">
        <v>4409</v>
      </c>
      <c r="H211" s="132" t="s">
        <v>5099</v>
      </c>
      <c r="I211" s="132" t="s">
        <v>5788</v>
      </c>
      <c r="J211" s="132" t="s">
        <v>5788</v>
      </c>
      <c r="K211" s="132" t="s">
        <v>6476</v>
      </c>
      <c r="L211" s="132" t="s">
        <v>7169</v>
      </c>
      <c r="M211" s="132" t="s">
        <v>7860</v>
      </c>
      <c r="N211" s="132" t="s">
        <v>8547</v>
      </c>
      <c r="O211" s="132" t="s">
        <v>9224</v>
      </c>
      <c r="P211" s="132" t="s">
        <v>9863</v>
      </c>
    </row>
    <row r="212" spans="1:16" ht="20.5" thickBot="1">
      <c r="A212" t="str">
        <f t="shared" si="3"/>
        <v>선적 운송</v>
      </c>
      <c r="B212" s="140" t="s">
        <v>65</v>
      </c>
      <c r="D212" s="132" t="s">
        <v>2365</v>
      </c>
      <c r="E212" s="132" t="s">
        <v>3049</v>
      </c>
      <c r="F212" s="132" t="s">
        <v>3714</v>
      </c>
      <c r="G212" s="132" t="s">
        <v>4410</v>
      </c>
      <c r="H212" s="132" t="s">
        <v>5100</v>
      </c>
      <c r="I212" s="132" t="s">
        <v>5789</v>
      </c>
      <c r="J212" s="132" t="s">
        <v>5789</v>
      </c>
      <c r="K212" s="132" t="s">
        <v>6477</v>
      </c>
      <c r="L212" s="132" t="s">
        <v>7170</v>
      </c>
      <c r="M212" s="132" t="s">
        <v>7861</v>
      </c>
      <c r="N212" s="132" t="s">
        <v>8548</v>
      </c>
      <c r="O212" s="132" t="s">
        <v>9225</v>
      </c>
      <c r="P212" s="132" t="s">
        <v>9864</v>
      </c>
    </row>
    <row r="213" spans="1:16" ht="30.5" thickBot="1">
      <c r="A213" t="str">
        <f t="shared" si="3"/>
        <v>출장비</v>
      </c>
      <c r="B213" s="140" t="s">
        <v>68</v>
      </c>
      <c r="D213" s="132" t="s">
        <v>2256</v>
      </c>
      <c r="E213" s="132" t="s">
        <v>2945</v>
      </c>
      <c r="F213" s="132" t="s">
        <v>3605</v>
      </c>
      <c r="G213" s="132" t="s">
        <v>4302</v>
      </c>
      <c r="H213" s="132" t="s">
        <v>4992</v>
      </c>
      <c r="I213" s="132" t="s">
        <v>5681</v>
      </c>
      <c r="J213" s="132" t="s">
        <v>5681</v>
      </c>
      <c r="K213" s="132" t="s">
        <v>6370</v>
      </c>
      <c r="L213" s="132" t="s">
        <v>7062</v>
      </c>
      <c r="M213" s="132" t="s">
        <v>7754</v>
      </c>
      <c r="N213" s="132" t="s">
        <v>8445</v>
      </c>
      <c r="O213" s="132" t="s">
        <v>9123</v>
      </c>
      <c r="P213" s="132" t="s">
        <v>9785</v>
      </c>
    </row>
    <row r="214" spans="1:16" ht="30.5" thickBot="1">
      <c r="A214" t="str">
        <f t="shared" si="3"/>
        <v>통근비</v>
      </c>
      <c r="B214" s="140" t="s">
        <v>71</v>
      </c>
      <c r="D214" s="132" t="s">
        <v>2257</v>
      </c>
      <c r="E214" s="132" t="s">
        <v>2946</v>
      </c>
      <c r="F214" s="132" t="s">
        <v>3606</v>
      </c>
      <c r="G214" s="132" t="s">
        <v>4303</v>
      </c>
      <c r="H214" s="132" t="s">
        <v>4992</v>
      </c>
      <c r="I214" s="132" t="s">
        <v>5682</v>
      </c>
      <c r="J214" s="132" t="s">
        <v>5682</v>
      </c>
      <c r="K214" s="132" t="s">
        <v>6371</v>
      </c>
      <c r="L214" s="132" t="s">
        <v>7062</v>
      </c>
      <c r="M214" s="132" t="s">
        <v>7755</v>
      </c>
      <c r="N214" s="132" t="s">
        <v>8445</v>
      </c>
      <c r="O214" s="132" t="s">
        <v>9124</v>
      </c>
      <c r="P214" s="132" t="s">
        <v>9786</v>
      </c>
    </row>
    <row r="215" spans="1:16" ht="30.5" thickBot="1">
      <c r="A215" t="str">
        <f t="shared" si="3"/>
        <v>임대(상류)</v>
      </c>
      <c r="B215" s="140" t="s">
        <v>1179</v>
      </c>
      <c r="D215" s="132" t="s">
        <v>2366</v>
      </c>
      <c r="E215" s="132" t="s">
        <v>3050</v>
      </c>
      <c r="F215" s="132" t="s">
        <v>3715</v>
      </c>
      <c r="G215" s="132" t="s">
        <v>4411</v>
      </c>
      <c r="H215" s="132" t="s">
        <v>5101</v>
      </c>
      <c r="I215" s="132" t="s">
        <v>5790</v>
      </c>
      <c r="J215" s="132" t="s">
        <v>5790</v>
      </c>
      <c r="K215" s="132" t="s">
        <v>6478</v>
      </c>
      <c r="L215" s="132" t="s">
        <v>7171</v>
      </c>
      <c r="M215" s="132" t="s">
        <v>7862</v>
      </c>
      <c r="N215" s="132" t="s">
        <v>8549</v>
      </c>
      <c r="O215" s="132" t="s">
        <v>9226</v>
      </c>
      <c r="P215" s="132" t="s">
        <v>9865</v>
      </c>
    </row>
    <row r="216" spans="1:16" ht="30.5" thickBot="1">
      <c r="A216" t="str">
        <f t="shared" si="3"/>
        <v>임대(하류)</v>
      </c>
      <c r="B216" s="140" t="s">
        <v>1184</v>
      </c>
      <c r="D216" s="132" t="s">
        <v>2367</v>
      </c>
      <c r="E216" s="132" t="s">
        <v>3051</v>
      </c>
      <c r="F216" s="132" t="s">
        <v>3716</v>
      </c>
      <c r="G216" s="132" t="s">
        <v>4412</v>
      </c>
      <c r="H216" s="132" t="s">
        <v>5102</v>
      </c>
      <c r="I216" s="132" t="s">
        <v>5791</v>
      </c>
      <c r="J216" s="132" t="s">
        <v>5791</v>
      </c>
      <c r="K216" s="132" t="s">
        <v>6479</v>
      </c>
      <c r="L216" s="132" t="s">
        <v>7172</v>
      </c>
      <c r="M216" s="132" t="s">
        <v>7863</v>
      </c>
      <c r="N216" s="132" t="s">
        <v>8550</v>
      </c>
      <c r="O216" s="132" t="s">
        <v>9227</v>
      </c>
      <c r="P216" s="132" t="s">
        <v>9866</v>
      </c>
    </row>
    <row r="217" spans="1:16" ht="18.5" thickBot="1">
      <c r="A217" t="str">
        <f t="shared" si="3"/>
        <v>투자</v>
      </c>
      <c r="B217" s="140" t="s">
        <v>73</v>
      </c>
      <c r="D217" s="132" t="s">
        <v>2368</v>
      </c>
      <c r="E217" s="132" t="s">
        <v>73</v>
      </c>
      <c r="F217" s="132" t="s">
        <v>3717</v>
      </c>
      <c r="G217" s="132" t="s">
        <v>4413</v>
      </c>
      <c r="H217" s="132" t="s">
        <v>5103</v>
      </c>
      <c r="I217" s="132" t="s">
        <v>5792</v>
      </c>
      <c r="J217" s="132" t="s">
        <v>5792</v>
      </c>
      <c r="K217" s="132" t="s">
        <v>6480</v>
      </c>
      <c r="L217" s="132" t="s">
        <v>7173</v>
      </c>
      <c r="M217" s="132" t="s">
        <v>7864</v>
      </c>
      <c r="N217" s="132" t="s">
        <v>8551</v>
      </c>
      <c r="O217" s="132" t="s">
        <v>9228</v>
      </c>
      <c r="P217" s="132" t="s">
        <v>9867</v>
      </c>
    </row>
    <row r="218" spans="1:16" ht="30.5" thickBot="1">
      <c r="A218" t="str">
        <f t="shared" si="3"/>
        <v>프랜차이즈 없음</v>
      </c>
      <c r="B218" s="141" t="s">
        <v>110</v>
      </c>
      <c r="D218" s="132" t="s">
        <v>2369</v>
      </c>
      <c r="E218" s="132" t="s">
        <v>3052</v>
      </c>
      <c r="F218" s="132" t="s">
        <v>3718</v>
      </c>
      <c r="G218" s="132" t="s">
        <v>4414</v>
      </c>
      <c r="H218" s="132" t="s">
        <v>5104</v>
      </c>
      <c r="I218" s="132" t="s">
        <v>5793</v>
      </c>
      <c r="J218" s="132" t="s">
        <v>5793</v>
      </c>
      <c r="K218" s="132" t="s">
        <v>6481</v>
      </c>
      <c r="L218" s="132" t="s">
        <v>7174</v>
      </c>
      <c r="M218" s="132" t="s">
        <v>7865</v>
      </c>
      <c r="N218" s="132" t="s">
        <v>8552</v>
      </c>
      <c r="O218" s="132" t="s">
        <v>9229</v>
      </c>
      <c r="P218" s="132" t="s">
        <v>9868</v>
      </c>
    </row>
    <row r="219" spans="1:16" ht="30.5" thickBot="1">
      <c r="A219" t="str">
        <f t="shared" si="3"/>
        <v>일괄계상</v>
      </c>
      <c r="B219" s="141" t="s">
        <v>1226</v>
      </c>
      <c r="D219" s="132" t="s">
        <v>2370</v>
      </c>
      <c r="E219" s="132" t="s">
        <v>3053</v>
      </c>
      <c r="F219" s="132" t="s">
        <v>3719</v>
      </c>
      <c r="G219" s="132" t="s">
        <v>4415</v>
      </c>
      <c r="H219" s="132" t="s">
        <v>5105</v>
      </c>
      <c r="I219" s="132" t="s">
        <v>5794</v>
      </c>
      <c r="J219" s="132" t="s">
        <v>5794</v>
      </c>
      <c r="K219" s="132" t="s">
        <v>6482</v>
      </c>
      <c r="L219" s="132" t="s">
        <v>7175</v>
      </c>
      <c r="M219" s="132" t="s">
        <v>7866</v>
      </c>
      <c r="N219" s="132" t="s">
        <v>8553</v>
      </c>
      <c r="O219" s="132" t="s">
        <v>9230</v>
      </c>
      <c r="P219" s="132" t="s">
        <v>9869</v>
      </c>
    </row>
    <row r="220" spans="1:16" ht="20.5" thickBot="1">
      <c r="A220" t="str">
        <f t="shared" si="3"/>
        <v>전형적인 설명</v>
      </c>
      <c r="B220" s="141" t="s">
        <v>1231</v>
      </c>
      <c r="D220" s="132" t="s">
        <v>2371</v>
      </c>
      <c r="E220" s="132" t="s">
        <v>3054</v>
      </c>
      <c r="F220" s="132" t="s">
        <v>3720</v>
      </c>
      <c r="G220" s="132" t="s">
        <v>4416</v>
      </c>
      <c r="H220" s="132" t="s">
        <v>5106</v>
      </c>
      <c r="I220" s="132" t="s">
        <v>5795</v>
      </c>
      <c r="J220" s="132" t="s">
        <v>5795</v>
      </c>
      <c r="K220" s="132" t="s">
        <v>6483</v>
      </c>
      <c r="L220" s="132" t="s">
        <v>7176</v>
      </c>
      <c r="M220" s="132" t="s">
        <v>7867</v>
      </c>
      <c r="N220" s="132" t="s">
        <v>8554</v>
      </c>
      <c r="O220" s="132" t="s">
        <v>9231</v>
      </c>
      <c r="P220" s="132" t="s">
        <v>3054</v>
      </c>
    </row>
    <row r="221" spans="1:16" ht="18.5" thickBot="1">
      <c r="A221" t="str">
        <f t="shared" si="3"/>
        <v>소재</v>
      </c>
      <c r="B221" s="141" t="s">
        <v>85</v>
      </c>
      <c r="D221" s="132" t="s">
        <v>2372</v>
      </c>
      <c r="E221" s="132" t="s">
        <v>3055</v>
      </c>
      <c r="F221" s="132" t="s">
        <v>3721</v>
      </c>
      <c r="G221" s="132" t="s">
        <v>4417</v>
      </c>
      <c r="H221" s="132" t="s">
        <v>5107</v>
      </c>
      <c r="I221" s="132" t="s">
        <v>2372</v>
      </c>
      <c r="J221" s="132" t="s">
        <v>2372</v>
      </c>
      <c r="K221" s="132" t="s">
        <v>6484</v>
      </c>
      <c r="L221" s="132" t="s">
        <v>7177</v>
      </c>
      <c r="M221" s="132" t="s">
        <v>7868</v>
      </c>
      <c r="N221" s="132" t="s">
        <v>8555</v>
      </c>
      <c r="O221" s="132" t="s">
        <v>2372</v>
      </c>
      <c r="P221" s="132" t="s">
        <v>3055</v>
      </c>
    </row>
    <row r="222" spans="1:16" ht="18.5" thickBot="1">
      <c r="A222" t="str">
        <f t="shared" si="3"/>
        <v>부품</v>
      </c>
      <c r="B222" s="141" t="s">
        <v>1253</v>
      </c>
      <c r="D222" s="132" t="s">
        <v>2373</v>
      </c>
      <c r="E222" s="132" t="s">
        <v>3056</v>
      </c>
      <c r="F222" s="132" t="s">
        <v>3722</v>
      </c>
      <c r="G222" s="132" t="s">
        <v>4418</v>
      </c>
      <c r="H222" s="132" t="s">
        <v>5108</v>
      </c>
      <c r="I222" s="132" t="s">
        <v>5796</v>
      </c>
      <c r="J222" s="132" t="s">
        <v>5796</v>
      </c>
      <c r="K222" s="132" t="s">
        <v>6485</v>
      </c>
      <c r="L222" s="132" t="s">
        <v>7178</v>
      </c>
      <c r="M222" s="132" t="s">
        <v>7869</v>
      </c>
      <c r="N222" s="132" t="s">
        <v>8556</v>
      </c>
      <c r="O222" s="132" t="s">
        <v>9232</v>
      </c>
      <c r="P222" s="132" t="s">
        <v>3056</v>
      </c>
    </row>
    <row r="223" spans="1:16" ht="18.5" thickBot="1">
      <c r="A223" t="str">
        <f t="shared" si="3"/>
        <v>제품</v>
      </c>
      <c r="B223" s="141" t="s">
        <v>1257</v>
      </c>
      <c r="D223" s="132" t="s">
        <v>2289</v>
      </c>
      <c r="E223" s="132" t="s">
        <v>2977</v>
      </c>
      <c r="F223" s="132" t="s">
        <v>3638</v>
      </c>
      <c r="G223" s="132" t="s">
        <v>4335</v>
      </c>
      <c r="H223" s="132" t="s">
        <v>5024</v>
      </c>
      <c r="I223" s="132" t="s">
        <v>5714</v>
      </c>
      <c r="J223" s="132" t="s">
        <v>5714</v>
      </c>
      <c r="K223" s="132" t="s">
        <v>6403</v>
      </c>
      <c r="L223" s="132" t="s">
        <v>7094</v>
      </c>
      <c r="M223" s="132" t="s">
        <v>7787</v>
      </c>
      <c r="N223" s="132" t="s">
        <v>8476</v>
      </c>
      <c r="O223" s="132" t="s">
        <v>9155</v>
      </c>
      <c r="P223" s="132" t="s">
        <v>9814</v>
      </c>
    </row>
    <row r="224" spans="1:16" ht="20.5" thickBot="1">
      <c r="A224" t="str">
        <f t="shared" si="3"/>
        <v>서비스</v>
      </c>
      <c r="B224" s="141" t="s">
        <v>1260</v>
      </c>
      <c r="D224" s="132" t="s">
        <v>2374</v>
      </c>
      <c r="E224" s="132" t="s">
        <v>3046</v>
      </c>
      <c r="F224" s="132" t="s">
        <v>3711</v>
      </c>
      <c r="G224" s="132" t="s">
        <v>4407</v>
      </c>
      <c r="H224" s="132" t="s">
        <v>5109</v>
      </c>
      <c r="I224" s="132" t="s">
        <v>5786</v>
      </c>
      <c r="J224" s="132" t="s">
        <v>5786</v>
      </c>
      <c r="K224" s="132" t="s">
        <v>2362</v>
      </c>
      <c r="L224" s="132" t="s">
        <v>7179</v>
      </c>
      <c r="M224" s="132" t="s">
        <v>7870</v>
      </c>
      <c r="N224" s="132" t="s">
        <v>8545</v>
      </c>
      <c r="O224" s="132" t="s">
        <v>2374</v>
      </c>
      <c r="P224" s="132" t="s">
        <v>9861</v>
      </c>
    </row>
    <row r="225" spans="1:16" ht="20.5" thickBot="1">
      <c r="A225" t="str">
        <f t="shared" si="3"/>
        <v>불타는</v>
      </c>
      <c r="B225" s="142" t="s">
        <v>1299</v>
      </c>
      <c r="D225" s="132" t="s">
        <v>2375</v>
      </c>
      <c r="E225" s="132" t="s">
        <v>3057</v>
      </c>
      <c r="F225" s="132" t="s">
        <v>3723</v>
      </c>
      <c r="G225" s="132" t="s">
        <v>4419</v>
      </c>
      <c r="H225" s="132" t="s">
        <v>5110</v>
      </c>
      <c r="I225" s="132" t="s">
        <v>5797</v>
      </c>
      <c r="J225" s="132" t="s">
        <v>5797</v>
      </c>
      <c r="K225" s="132" t="s">
        <v>6486</v>
      </c>
      <c r="L225" s="132" t="s">
        <v>7180</v>
      </c>
      <c r="M225" s="132" t="s">
        <v>7871</v>
      </c>
      <c r="N225" s="132" t="s">
        <v>8557</v>
      </c>
      <c r="O225" s="132" t="s">
        <v>9233</v>
      </c>
      <c r="P225" s="132" t="s">
        <v>3057</v>
      </c>
    </row>
    <row r="226" spans="1:16" ht="18.5" thickBot="1">
      <c r="A226" t="str">
        <f t="shared" si="3"/>
        <v>슬러지</v>
      </c>
      <c r="B226" s="142" t="s">
        <v>1303</v>
      </c>
      <c r="D226" s="132" t="s">
        <v>2376</v>
      </c>
      <c r="E226" s="132" t="s">
        <v>3058</v>
      </c>
      <c r="F226" s="132" t="s">
        <v>3724</v>
      </c>
      <c r="G226" s="132" t="s">
        <v>4420</v>
      </c>
      <c r="H226" s="132" t="s">
        <v>5111</v>
      </c>
      <c r="I226" s="132" t="s">
        <v>5798</v>
      </c>
      <c r="J226" s="132" t="s">
        <v>5798</v>
      </c>
      <c r="K226" s="132" t="s">
        <v>6487</v>
      </c>
      <c r="L226" s="132" t="s">
        <v>7181</v>
      </c>
      <c r="M226" s="132" t="s">
        <v>7872</v>
      </c>
      <c r="N226" s="132" t="s">
        <v>8558</v>
      </c>
      <c r="O226" s="132" t="s">
        <v>9234</v>
      </c>
      <c r="P226" s="132" t="s">
        <v>3058</v>
      </c>
    </row>
    <row r="227" spans="1:16" ht="30.5" thickBot="1">
      <c r="A227" t="str">
        <f t="shared" si="3"/>
        <v>폐유</v>
      </c>
      <c r="B227" s="142" t="s">
        <v>1307</v>
      </c>
      <c r="D227" s="132" t="s">
        <v>2377</v>
      </c>
      <c r="E227" s="132" t="s">
        <v>3059</v>
      </c>
      <c r="F227" s="132" t="s">
        <v>3725</v>
      </c>
      <c r="G227" s="132" t="s">
        <v>4421</v>
      </c>
      <c r="H227" s="132" t="s">
        <v>5112</v>
      </c>
      <c r="I227" s="132" t="s">
        <v>5799</v>
      </c>
      <c r="J227" s="132" t="s">
        <v>5799</v>
      </c>
      <c r="K227" s="132" t="s">
        <v>6488</v>
      </c>
      <c r="L227" s="132" t="s">
        <v>7182</v>
      </c>
      <c r="M227" s="132" t="s">
        <v>7873</v>
      </c>
      <c r="N227" s="132" t="s">
        <v>8559</v>
      </c>
      <c r="O227" s="132" t="s">
        <v>9235</v>
      </c>
      <c r="P227" s="132" t="s">
        <v>9870</v>
      </c>
    </row>
    <row r="228" spans="1:16" ht="20.5" thickBot="1">
      <c r="A228" t="str">
        <f t="shared" si="3"/>
        <v>폐산</v>
      </c>
      <c r="B228" s="142" t="s">
        <v>1311</v>
      </c>
      <c r="D228" s="132" t="s">
        <v>2378</v>
      </c>
      <c r="E228" s="132" t="s">
        <v>3060</v>
      </c>
      <c r="F228" s="132" t="s">
        <v>3726</v>
      </c>
      <c r="G228" s="132" t="s">
        <v>4422</v>
      </c>
      <c r="H228" s="132" t="s">
        <v>5113</v>
      </c>
      <c r="I228" s="132" t="s">
        <v>5800</v>
      </c>
      <c r="J228" s="132" t="s">
        <v>5800</v>
      </c>
      <c r="K228" s="132" t="s">
        <v>6489</v>
      </c>
      <c r="L228" s="132" t="s">
        <v>7183</v>
      </c>
      <c r="M228" s="132" t="s">
        <v>7874</v>
      </c>
      <c r="N228" s="132" t="s">
        <v>8560</v>
      </c>
      <c r="O228" s="132" t="s">
        <v>9236</v>
      </c>
      <c r="P228" s="132" t="s">
        <v>9871</v>
      </c>
    </row>
    <row r="229" spans="1:16" ht="20.5" thickBot="1">
      <c r="A229" t="str">
        <f t="shared" si="3"/>
        <v>폐 알칼리</v>
      </c>
      <c r="B229" s="142" t="s">
        <v>84</v>
      </c>
      <c r="D229" s="132" t="s">
        <v>2379</v>
      </c>
      <c r="E229" s="132" t="s">
        <v>3061</v>
      </c>
      <c r="F229" s="132" t="s">
        <v>3727</v>
      </c>
      <c r="G229" s="132" t="s">
        <v>4423</v>
      </c>
      <c r="H229" s="132" t="s">
        <v>5114</v>
      </c>
      <c r="I229" s="132" t="s">
        <v>5801</v>
      </c>
      <c r="J229" s="132" t="s">
        <v>5801</v>
      </c>
      <c r="K229" s="132" t="s">
        <v>6490</v>
      </c>
      <c r="L229" s="132" t="s">
        <v>7184</v>
      </c>
      <c r="M229" s="132" t="s">
        <v>7875</v>
      </c>
      <c r="N229" s="132" t="s">
        <v>8561</v>
      </c>
      <c r="O229" s="132" t="s">
        <v>9237</v>
      </c>
      <c r="P229" s="132" t="s">
        <v>9872</v>
      </c>
    </row>
    <row r="230" spans="1:16" ht="20.5" thickBot="1">
      <c r="A230" t="str">
        <f t="shared" si="3"/>
        <v>폐플라스틱류</v>
      </c>
      <c r="B230" s="142" t="s">
        <v>87</v>
      </c>
      <c r="D230" s="132" t="s">
        <v>2380</v>
      </c>
      <c r="E230" s="132" t="s">
        <v>3062</v>
      </c>
      <c r="F230" s="132" t="s">
        <v>3728</v>
      </c>
      <c r="G230" s="132" t="s">
        <v>4424</v>
      </c>
      <c r="H230" s="132" t="s">
        <v>5115</v>
      </c>
      <c r="I230" s="132" t="s">
        <v>5802</v>
      </c>
      <c r="J230" s="132" t="s">
        <v>5802</v>
      </c>
      <c r="K230" s="132" t="s">
        <v>6491</v>
      </c>
      <c r="L230" s="132" t="s">
        <v>7185</v>
      </c>
      <c r="M230" s="132" t="s">
        <v>7876</v>
      </c>
      <c r="N230" s="132" t="s">
        <v>8562</v>
      </c>
      <c r="O230" s="132" t="s">
        <v>9238</v>
      </c>
      <c r="P230" s="132" t="s">
        <v>9873</v>
      </c>
    </row>
    <row r="231" spans="1:16" ht="20.5" thickBot="1">
      <c r="A231" t="str">
        <f t="shared" si="3"/>
        <v>종이 쓰레기</v>
      </c>
      <c r="B231" s="142" t="s">
        <v>1318</v>
      </c>
      <c r="D231" s="132" t="s">
        <v>2381</v>
      </c>
      <c r="E231" s="132" t="s">
        <v>3063</v>
      </c>
      <c r="F231" s="132" t="s">
        <v>3729</v>
      </c>
      <c r="G231" s="132" t="s">
        <v>4425</v>
      </c>
      <c r="H231" s="132" t="s">
        <v>5116</v>
      </c>
      <c r="I231" s="132" t="s">
        <v>5803</v>
      </c>
      <c r="J231" s="132" t="s">
        <v>5803</v>
      </c>
      <c r="K231" s="132" t="s">
        <v>6492</v>
      </c>
      <c r="L231" s="132" t="s">
        <v>7186</v>
      </c>
      <c r="M231" s="132" t="s">
        <v>7877</v>
      </c>
      <c r="N231" s="132" t="s">
        <v>8563</v>
      </c>
      <c r="O231" s="132" t="s">
        <v>9239</v>
      </c>
      <c r="P231" s="132" t="s">
        <v>9874</v>
      </c>
    </row>
    <row r="232" spans="1:16" ht="20.5" thickBot="1">
      <c r="A232" t="str">
        <f t="shared" si="3"/>
        <v>나무 쓰레기</v>
      </c>
      <c r="B232" s="142" t="s">
        <v>90</v>
      </c>
      <c r="D232" s="132" t="s">
        <v>2382</v>
      </c>
      <c r="E232" s="132" t="s">
        <v>3064</v>
      </c>
      <c r="F232" s="132" t="s">
        <v>3730</v>
      </c>
      <c r="G232" s="132" t="s">
        <v>4426</v>
      </c>
      <c r="H232" s="132" t="s">
        <v>5117</v>
      </c>
      <c r="I232" s="132" t="s">
        <v>5804</v>
      </c>
      <c r="J232" s="132" t="s">
        <v>5804</v>
      </c>
      <c r="K232" s="132" t="s">
        <v>6493</v>
      </c>
      <c r="L232" s="132" t="s">
        <v>7187</v>
      </c>
      <c r="M232" s="132" t="s">
        <v>7878</v>
      </c>
      <c r="N232" s="132" t="s">
        <v>8564</v>
      </c>
      <c r="O232" s="132" t="s">
        <v>9240</v>
      </c>
      <c r="P232" s="132" t="s">
        <v>3064</v>
      </c>
    </row>
    <row r="233" spans="1:16" ht="20.5" thickBot="1">
      <c r="A233" t="str">
        <f t="shared" si="3"/>
        <v>섬유 쓰레기</v>
      </c>
      <c r="B233" s="142" t="s">
        <v>1324</v>
      </c>
      <c r="D233" s="132" t="s">
        <v>2383</v>
      </c>
      <c r="E233" s="132" t="s">
        <v>3065</v>
      </c>
      <c r="F233" s="132" t="s">
        <v>3731</v>
      </c>
      <c r="G233" s="132" t="s">
        <v>4427</v>
      </c>
      <c r="H233" s="132" t="s">
        <v>5118</v>
      </c>
      <c r="I233" s="132" t="s">
        <v>5805</v>
      </c>
      <c r="J233" s="132" t="s">
        <v>5805</v>
      </c>
      <c r="K233" s="132" t="s">
        <v>6494</v>
      </c>
      <c r="L233" s="132" t="s">
        <v>7188</v>
      </c>
      <c r="M233" s="132" t="s">
        <v>7879</v>
      </c>
      <c r="N233" s="132" t="s">
        <v>8565</v>
      </c>
      <c r="O233" s="132" t="s">
        <v>9241</v>
      </c>
      <c r="P233" s="132" t="s">
        <v>9875</v>
      </c>
    </row>
    <row r="234" spans="1:16" ht="30.5" thickBot="1">
      <c r="A234" t="str">
        <f t="shared" si="3"/>
        <v>동식물 잔류물</v>
      </c>
      <c r="B234" s="142" t="s">
        <v>1328</v>
      </c>
      <c r="D234" s="132" t="s">
        <v>2384</v>
      </c>
      <c r="E234" s="132" t="s">
        <v>3066</v>
      </c>
      <c r="F234" s="132" t="s">
        <v>3732</v>
      </c>
      <c r="G234" s="132" t="s">
        <v>4428</v>
      </c>
      <c r="H234" s="132" t="s">
        <v>5119</v>
      </c>
      <c r="I234" s="132" t="s">
        <v>5806</v>
      </c>
      <c r="J234" s="132" t="s">
        <v>5806</v>
      </c>
      <c r="K234" s="132" t="s">
        <v>6495</v>
      </c>
      <c r="L234" s="132" t="s">
        <v>7189</v>
      </c>
      <c r="M234" s="132" t="s">
        <v>7880</v>
      </c>
      <c r="N234" s="132" t="s">
        <v>8566</v>
      </c>
      <c r="O234" s="132" t="s">
        <v>9242</v>
      </c>
      <c r="P234" s="132" t="s">
        <v>9876</v>
      </c>
    </row>
    <row r="235" spans="1:16" ht="40.5" thickBot="1">
      <c r="A235" t="str">
        <f t="shared" si="3"/>
        <v>동물계 고형 불필요물</v>
      </c>
      <c r="B235" s="142" t="s">
        <v>1332</v>
      </c>
      <c r="D235" s="132" t="s">
        <v>2385</v>
      </c>
      <c r="E235" s="132" t="s">
        <v>3067</v>
      </c>
      <c r="F235" s="132" t="s">
        <v>3733</v>
      </c>
      <c r="G235" s="132" t="s">
        <v>4429</v>
      </c>
      <c r="H235" s="132" t="s">
        <v>5120</v>
      </c>
      <c r="I235" s="132" t="s">
        <v>5807</v>
      </c>
      <c r="J235" s="132" t="s">
        <v>5807</v>
      </c>
      <c r="K235" s="132" t="s">
        <v>6496</v>
      </c>
      <c r="L235" s="132" t="s">
        <v>7190</v>
      </c>
      <c r="M235" s="132" t="s">
        <v>7881</v>
      </c>
      <c r="N235" s="132" t="s">
        <v>8567</v>
      </c>
      <c r="O235" s="132" t="s">
        <v>9243</v>
      </c>
      <c r="P235" s="132" t="s">
        <v>9877</v>
      </c>
    </row>
    <row r="236" spans="1:16" ht="20.5" thickBot="1">
      <c r="A236" t="str">
        <f t="shared" si="3"/>
        <v>고무 쓰레기</v>
      </c>
      <c r="B236" s="142" t="s">
        <v>1336</v>
      </c>
      <c r="D236" s="132" t="s">
        <v>2386</v>
      </c>
      <c r="E236" s="132" t="s">
        <v>3068</v>
      </c>
      <c r="F236" s="132" t="s">
        <v>3734</v>
      </c>
      <c r="G236" s="132" t="s">
        <v>4430</v>
      </c>
      <c r="H236" s="132" t="s">
        <v>5121</v>
      </c>
      <c r="I236" s="132" t="s">
        <v>5808</v>
      </c>
      <c r="J236" s="132" t="s">
        <v>5808</v>
      </c>
      <c r="K236" s="132" t="s">
        <v>6497</v>
      </c>
      <c r="L236" s="132" t="s">
        <v>7191</v>
      </c>
      <c r="M236" s="132" t="s">
        <v>7882</v>
      </c>
      <c r="N236" s="132" t="s">
        <v>8568</v>
      </c>
      <c r="O236" s="132" t="s">
        <v>9244</v>
      </c>
      <c r="P236" s="132" t="s">
        <v>9878</v>
      </c>
    </row>
    <row r="237" spans="1:16" ht="20.5" thickBot="1">
      <c r="A237" t="str">
        <f t="shared" si="3"/>
        <v>금속 쓰레기</v>
      </c>
      <c r="B237" s="142" t="s">
        <v>1340</v>
      </c>
      <c r="D237" s="132" t="s">
        <v>2387</v>
      </c>
      <c r="E237" s="132" t="s">
        <v>3069</v>
      </c>
      <c r="F237" s="132" t="s">
        <v>3735</v>
      </c>
      <c r="G237" s="132" t="s">
        <v>4431</v>
      </c>
      <c r="H237" s="132" t="s">
        <v>5122</v>
      </c>
      <c r="I237" s="132" t="s">
        <v>5809</v>
      </c>
      <c r="J237" s="132" t="s">
        <v>5809</v>
      </c>
      <c r="K237" s="132" t="s">
        <v>6498</v>
      </c>
      <c r="L237" s="132" t="s">
        <v>7192</v>
      </c>
      <c r="M237" s="132" t="s">
        <v>7883</v>
      </c>
      <c r="N237" s="132" t="s">
        <v>8569</v>
      </c>
      <c r="O237" s="132" t="s">
        <v>9245</v>
      </c>
      <c r="P237" s="132" t="s">
        <v>9879</v>
      </c>
    </row>
    <row r="238" spans="1:16" ht="30.5" thickBot="1">
      <c r="A238" t="str">
        <f t="shared" si="3"/>
        <v>유리 세라믹 쓰레기</v>
      </c>
      <c r="B238" s="142" t="s">
        <v>1344</v>
      </c>
      <c r="D238" s="132" t="s">
        <v>2388</v>
      </c>
      <c r="E238" s="132" t="s">
        <v>3070</v>
      </c>
      <c r="F238" s="132" t="s">
        <v>3736</v>
      </c>
      <c r="G238" s="132" t="s">
        <v>4432</v>
      </c>
      <c r="H238" s="132" t="s">
        <v>5123</v>
      </c>
      <c r="I238" s="132" t="s">
        <v>5810</v>
      </c>
      <c r="J238" s="132" t="s">
        <v>5810</v>
      </c>
      <c r="K238" s="132" t="s">
        <v>6499</v>
      </c>
      <c r="L238" s="132" t="s">
        <v>7193</v>
      </c>
      <c r="M238" s="132" t="s">
        <v>7884</v>
      </c>
      <c r="N238" s="132" t="s">
        <v>8570</v>
      </c>
      <c r="O238" s="132" t="s">
        <v>9246</v>
      </c>
      <c r="P238" s="132" t="s">
        <v>3070</v>
      </c>
    </row>
    <row r="239" spans="1:16" ht="18.5" thickBot="1">
      <c r="A239" t="str">
        <f t="shared" si="3"/>
        <v>광석</v>
      </c>
      <c r="B239" s="142" t="s">
        <v>1348</v>
      </c>
      <c r="D239" s="132" t="s">
        <v>2389</v>
      </c>
      <c r="E239" s="132" t="s">
        <v>3071</v>
      </c>
      <c r="F239" s="132" t="s">
        <v>3737</v>
      </c>
      <c r="G239" s="132" t="s">
        <v>4433</v>
      </c>
      <c r="H239" s="132" t="s">
        <v>5124</v>
      </c>
      <c r="I239" s="132" t="s">
        <v>5811</v>
      </c>
      <c r="J239" s="132" t="s">
        <v>5811</v>
      </c>
      <c r="K239" s="132" t="s">
        <v>6500</v>
      </c>
      <c r="L239" s="132" t="s">
        <v>7194</v>
      </c>
      <c r="M239" s="132" t="s">
        <v>7885</v>
      </c>
      <c r="N239" s="132" t="s">
        <v>8571</v>
      </c>
      <c r="O239" s="132" t="s">
        <v>9233</v>
      </c>
      <c r="P239" s="132" t="s">
        <v>9880</v>
      </c>
    </row>
    <row r="240" spans="1:16" ht="18.5" thickBot="1">
      <c r="A240" t="str">
        <f t="shared" si="3"/>
        <v>갈라진</v>
      </c>
      <c r="B240" s="142" t="s">
        <v>1352</v>
      </c>
      <c r="D240" s="132" t="s">
        <v>2390</v>
      </c>
      <c r="E240" s="132" t="s">
        <v>3072</v>
      </c>
      <c r="F240" s="132" t="s">
        <v>3738</v>
      </c>
      <c r="G240" s="132" t="s">
        <v>4434</v>
      </c>
      <c r="H240" s="132" t="s">
        <v>5125</v>
      </c>
      <c r="I240" s="132" t="s">
        <v>5812</v>
      </c>
      <c r="J240" s="132" t="s">
        <v>5812</v>
      </c>
      <c r="K240" s="132" t="s">
        <v>6501</v>
      </c>
      <c r="L240" s="132" t="s">
        <v>7195</v>
      </c>
      <c r="M240" s="132" t="s">
        <v>7886</v>
      </c>
      <c r="N240" s="132" t="s">
        <v>8572</v>
      </c>
      <c r="O240" s="132" t="s">
        <v>9247</v>
      </c>
      <c r="P240" s="132" t="s">
        <v>3072</v>
      </c>
    </row>
    <row r="241" spans="1:16" ht="20.5" thickBot="1">
      <c r="A241" t="str">
        <f t="shared" si="3"/>
        <v>동물의 소변</v>
      </c>
      <c r="B241" s="142" t="s">
        <v>1356</v>
      </c>
      <c r="D241" s="132" t="s">
        <v>2391</v>
      </c>
      <c r="E241" s="132" t="s">
        <v>3073</v>
      </c>
      <c r="F241" s="132" t="s">
        <v>3739</v>
      </c>
      <c r="G241" s="132" t="s">
        <v>4435</v>
      </c>
      <c r="H241" s="132" t="s">
        <v>5126</v>
      </c>
      <c r="I241" s="132" t="s">
        <v>5813</v>
      </c>
      <c r="J241" s="132" t="s">
        <v>5813</v>
      </c>
      <c r="K241" s="132" t="s">
        <v>6502</v>
      </c>
      <c r="L241" s="132" t="s">
        <v>7196</v>
      </c>
      <c r="M241" s="132" t="s">
        <v>7887</v>
      </c>
      <c r="N241" s="132" t="s">
        <v>8573</v>
      </c>
      <c r="O241" s="132" t="s">
        <v>9248</v>
      </c>
      <c r="P241" s="132" t="s">
        <v>9881</v>
      </c>
    </row>
    <row r="242" spans="1:16" ht="20.5" thickBot="1">
      <c r="A242" t="str">
        <f t="shared" si="3"/>
        <v>동물 시체</v>
      </c>
      <c r="B242" s="142" t="s">
        <v>1360</v>
      </c>
      <c r="D242" s="132" t="s">
        <v>2392</v>
      </c>
      <c r="E242" s="132" t="s">
        <v>3074</v>
      </c>
      <c r="F242" s="132" t="s">
        <v>3740</v>
      </c>
      <c r="G242" s="132" t="s">
        <v>4436</v>
      </c>
      <c r="H242" s="132" t="s">
        <v>5127</v>
      </c>
      <c r="I242" s="132" t="s">
        <v>5814</v>
      </c>
      <c r="J242" s="132" t="s">
        <v>5814</v>
      </c>
      <c r="K242" s="132" t="s">
        <v>6503</v>
      </c>
      <c r="L242" s="132" t="s">
        <v>7197</v>
      </c>
      <c r="M242" s="132" t="s">
        <v>7888</v>
      </c>
      <c r="N242" s="132" t="s">
        <v>8574</v>
      </c>
      <c r="O242" s="132" t="s">
        <v>9249</v>
      </c>
      <c r="P242" s="132" t="s">
        <v>9882</v>
      </c>
    </row>
    <row r="243" spans="1:16" ht="18.5" thickBot="1">
      <c r="A243" t="str">
        <f t="shared" si="3"/>
        <v>바진</v>
      </c>
      <c r="B243" s="142" t="s">
        <v>1364</v>
      </c>
      <c r="D243" s="132" t="s">
        <v>2393</v>
      </c>
      <c r="E243" s="132" t="s">
        <v>3075</v>
      </c>
      <c r="F243" s="132" t="s">
        <v>3741</v>
      </c>
      <c r="G243" s="132" t="s">
        <v>4437</v>
      </c>
      <c r="H243" s="132" t="s">
        <v>5128</v>
      </c>
      <c r="I243" s="132" t="s">
        <v>5815</v>
      </c>
      <c r="J243" s="132" t="s">
        <v>5815</v>
      </c>
      <c r="K243" s="132" t="s">
        <v>6504</v>
      </c>
      <c r="L243" s="132" t="s">
        <v>7198</v>
      </c>
      <c r="M243" s="132" t="s">
        <v>7889</v>
      </c>
      <c r="N243" s="132" t="s">
        <v>8575</v>
      </c>
      <c r="O243" s="132" t="s">
        <v>9250</v>
      </c>
      <c r="P243" s="132" t="s">
        <v>9883</v>
      </c>
    </row>
    <row r="244" spans="1:16" ht="40.5" thickBot="1">
      <c r="A244" t="str">
        <f t="shared" si="3"/>
        <v>농림 어업</v>
      </c>
      <c r="B244" s="143" t="s">
        <v>1152</v>
      </c>
      <c r="D244" s="132" t="s">
        <v>2394</v>
      </c>
      <c r="E244" s="132" t="s">
        <v>1152</v>
      </c>
      <c r="F244" s="132" t="s">
        <v>3742</v>
      </c>
      <c r="G244" s="132" t="s">
        <v>4438</v>
      </c>
      <c r="H244" s="132" t="s">
        <v>5129</v>
      </c>
      <c r="I244" s="132" t="s">
        <v>5816</v>
      </c>
      <c r="J244" s="132" t="s">
        <v>5816</v>
      </c>
      <c r="K244" s="132" t="s">
        <v>6505</v>
      </c>
      <c r="L244" s="132" t="s">
        <v>7199</v>
      </c>
      <c r="M244" s="132" t="s">
        <v>7890</v>
      </c>
      <c r="N244" s="132" t="s">
        <v>8576</v>
      </c>
      <c r="O244" s="132" t="s">
        <v>9251</v>
      </c>
      <c r="P244" s="132" t="s">
        <v>9884</v>
      </c>
    </row>
    <row r="245" spans="1:16" ht="20.5" thickBot="1">
      <c r="A245" t="str">
        <f t="shared" si="3"/>
        <v>광업</v>
      </c>
      <c r="B245" s="143" t="s">
        <v>1156</v>
      </c>
      <c r="D245" s="132" t="s">
        <v>2395</v>
      </c>
      <c r="E245" s="132" t="s">
        <v>3076</v>
      </c>
      <c r="F245" s="132" t="s">
        <v>3743</v>
      </c>
      <c r="G245" s="132" t="s">
        <v>4439</v>
      </c>
      <c r="H245" s="132" t="s">
        <v>5130</v>
      </c>
      <c r="I245" s="132" t="s">
        <v>5817</v>
      </c>
      <c r="J245" s="132" t="s">
        <v>5817</v>
      </c>
      <c r="K245" s="132" t="s">
        <v>6506</v>
      </c>
      <c r="L245" s="132" t="s">
        <v>7200</v>
      </c>
      <c r="M245" s="132" t="s">
        <v>7891</v>
      </c>
      <c r="N245" s="132" t="s">
        <v>8577</v>
      </c>
      <c r="O245" s="132" t="s">
        <v>9252</v>
      </c>
      <c r="P245" s="132" t="s">
        <v>9885</v>
      </c>
    </row>
    <row r="246" spans="1:16" ht="20.5" thickBot="1">
      <c r="A246" t="str">
        <f t="shared" si="3"/>
        <v>식음료</v>
      </c>
      <c r="B246" s="143" t="s">
        <v>1160</v>
      </c>
      <c r="D246" s="132" t="s">
        <v>2396</v>
      </c>
      <c r="E246" s="132" t="s">
        <v>3077</v>
      </c>
      <c r="F246" s="132" t="s">
        <v>3744</v>
      </c>
      <c r="G246" s="132" t="s">
        <v>4440</v>
      </c>
      <c r="H246" s="132" t="s">
        <v>5131</v>
      </c>
      <c r="I246" s="132" t="s">
        <v>5818</v>
      </c>
      <c r="J246" s="132" t="s">
        <v>5818</v>
      </c>
      <c r="K246" s="132" t="s">
        <v>6507</v>
      </c>
      <c r="L246" s="132" t="s">
        <v>7201</v>
      </c>
      <c r="M246" s="132" t="s">
        <v>7892</v>
      </c>
      <c r="N246" s="132" t="s">
        <v>8578</v>
      </c>
      <c r="O246" s="132" t="s">
        <v>9253</v>
      </c>
      <c r="P246" s="132" t="s">
        <v>9886</v>
      </c>
    </row>
    <row r="247" spans="1:16" ht="20.5" thickBot="1">
      <c r="A247" t="str">
        <f t="shared" si="3"/>
        <v>섬유 제품</v>
      </c>
      <c r="B247" s="143" t="s">
        <v>1164</v>
      </c>
      <c r="D247" s="132" t="s">
        <v>2397</v>
      </c>
      <c r="E247" s="132" t="s">
        <v>3078</v>
      </c>
      <c r="F247" s="132" t="s">
        <v>3745</v>
      </c>
      <c r="G247" s="132" t="s">
        <v>4441</v>
      </c>
      <c r="H247" s="132" t="s">
        <v>5132</v>
      </c>
      <c r="I247" s="132" t="s">
        <v>5819</v>
      </c>
      <c r="J247" s="132" t="s">
        <v>5819</v>
      </c>
      <c r="K247" s="132" t="s">
        <v>6508</v>
      </c>
      <c r="L247" s="132" t="s">
        <v>7202</v>
      </c>
      <c r="M247" s="132" t="s">
        <v>7893</v>
      </c>
      <c r="N247" s="132" t="s">
        <v>8579</v>
      </c>
      <c r="O247" s="132" t="s">
        <v>9254</v>
      </c>
      <c r="P247" s="132" t="s">
        <v>9887</v>
      </c>
    </row>
    <row r="248" spans="1:16" ht="40.5" thickBot="1">
      <c r="A248" t="str">
        <f t="shared" si="3"/>
        <v>펄프・종이・목제품</v>
      </c>
      <c r="B248" s="143" t="s">
        <v>1168</v>
      </c>
      <c r="D248" s="132" t="s">
        <v>2398</v>
      </c>
      <c r="E248" s="132" t="s">
        <v>3079</v>
      </c>
      <c r="F248" s="132" t="s">
        <v>3746</v>
      </c>
      <c r="G248" s="132" t="s">
        <v>4442</v>
      </c>
      <c r="H248" s="132" t="s">
        <v>5133</v>
      </c>
      <c r="I248" s="132" t="s">
        <v>5820</v>
      </c>
      <c r="J248" s="132" t="s">
        <v>5820</v>
      </c>
      <c r="K248" s="132" t="s">
        <v>6509</v>
      </c>
      <c r="L248" s="132" t="s">
        <v>7203</v>
      </c>
      <c r="M248" s="132" t="s">
        <v>7894</v>
      </c>
      <c r="N248" s="132" t="s">
        <v>8580</v>
      </c>
      <c r="O248" s="132" t="s">
        <v>9255</v>
      </c>
      <c r="P248" s="132" t="s">
        <v>9888</v>
      </c>
    </row>
    <row r="249" spans="1:16" ht="40.5" thickBot="1">
      <c r="A249" t="str">
        <f t="shared" si="3"/>
        <v>인쇄·제판</v>
      </c>
      <c r="B249" s="143" t="s">
        <v>1172</v>
      </c>
      <c r="D249" s="132" t="s">
        <v>2399</v>
      </c>
      <c r="E249" s="132" t="s">
        <v>3080</v>
      </c>
      <c r="F249" s="132" t="s">
        <v>3747</v>
      </c>
      <c r="G249" s="132" t="s">
        <v>4443</v>
      </c>
      <c r="H249" s="132" t="s">
        <v>5134</v>
      </c>
      <c r="I249" s="132" t="s">
        <v>5821</v>
      </c>
      <c r="J249" s="132" t="s">
        <v>5821</v>
      </c>
      <c r="K249" s="132" t="s">
        <v>6510</v>
      </c>
      <c r="L249" s="132" t="s">
        <v>7204</v>
      </c>
      <c r="M249" s="132" t="s">
        <v>7895</v>
      </c>
      <c r="N249" s="132" t="s">
        <v>8581</v>
      </c>
      <c r="O249" s="132" t="s">
        <v>9256</v>
      </c>
      <c r="P249" s="132" t="s">
        <v>9889</v>
      </c>
    </row>
    <row r="250" spans="1:16" ht="20.5" thickBot="1">
      <c r="A250" t="str">
        <f t="shared" si="3"/>
        <v>화학제품</v>
      </c>
      <c r="B250" s="143" t="s">
        <v>40</v>
      </c>
      <c r="D250" s="132" t="s">
        <v>2215</v>
      </c>
      <c r="E250" s="132" t="s">
        <v>2906</v>
      </c>
      <c r="F250" s="132" t="s">
        <v>3564</v>
      </c>
      <c r="G250" s="132" t="s">
        <v>4261</v>
      </c>
      <c r="H250" s="132" t="s">
        <v>4949</v>
      </c>
      <c r="I250" s="132" t="s">
        <v>5639</v>
      </c>
      <c r="J250" s="132" t="s">
        <v>5639</v>
      </c>
      <c r="K250" s="132" t="s">
        <v>6330</v>
      </c>
      <c r="L250" s="132" t="s">
        <v>7019</v>
      </c>
      <c r="M250" s="132" t="s">
        <v>7711</v>
      </c>
      <c r="N250" s="132" t="s">
        <v>8402</v>
      </c>
      <c r="O250" s="132" t="s">
        <v>9084</v>
      </c>
      <c r="P250" s="132" t="s">
        <v>9752</v>
      </c>
    </row>
    <row r="251" spans="1:16" ht="30.5" thickBot="1">
      <c r="A251" t="str">
        <f t="shared" si="3"/>
        <v>석유·석탄제품</v>
      </c>
      <c r="B251" s="143" t="s">
        <v>1180</v>
      </c>
      <c r="D251" s="132" t="s">
        <v>2400</v>
      </c>
      <c r="E251" s="132" t="s">
        <v>3081</v>
      </c>
      <c r="F251" s="132" t="s">
        <v>3748</v>
      </c>
      <c r="G251" s="132" t="s">
        <v>4444</v>
      </c>
      <c r="H251" s="132" t="s">
        <v>5135</v>
      </c>
      <c r="I251" s="132" t="s">
        <v>5822</v>
      </c>
      <c r="J251" s="132" t="s">
        <v>5822</v>
      </c>
      <c r="K251" s="132" t="s">
        <v>6511</v>
      </c>
      <c r="L251" s="132" t="s">
        <v>7205</v>
      </c>
      <c r="M251" s="132" t="s">
        <v>7896</v>
      </c>
      <c r="N251" s="132" t="s">
        <v>8582</v>
      </c>
      <c r="O251" s="132" t="s">
        <v>9257</v>
      </c>
      <c r="P251" s="132" t="s">
        <v>9890</v>
      </c>
    </row>
    <row r="252" spans="1:16" ht="30.5" thickBot="1">
      <c r="A252" t="str">
        <f t="shared" si="3"/>
        <v>플라스틱 고무 제품</v>
      </c>
      <c r="B252" s="143" t="s">
        <v>164</v>
      </c>
      <c r="D252" s="132" t="s">
        <v>2401</v>
      </c>
      <c r="E252" s="132" t="s">
        <v>3082</v>
      </c>
      <c r="F252" s="132" t="s">
        <v>3749</v>
      </c>
      <c r="G252" s="132" t="s">
        <v>4445</v>
      </c>
      <c r="H252" s="132" t="s">
        <v>5136</v>
      </c>
      <c r="I252" s="132" t="s">
        <v>5823</v>
      </c>
      <c r="J252" s="132" t="s">
        <v>5823</v>
      </c>
      <c r="K252" s="132" t="s">
        <v>6512</v>
      </c>
      <c r="L252" s="132" t="s">
        <v>7206</v>
      </c>
      <c r="M252" s="132" t="s">
        <v>7897</v>
      </c>
      <c r="N252" s="132" t="s">
        <v>8583</v>
      </c>
      <c r="O252" s="132" t="s">
        <v>9258</v>
      </c>
      <c r="P252" s="132" t="s">
        <v>9891</v>
      </c>
    </row>
    <row r="253" spans="1:16" ht="20.5" thickBot="1">
      <c r="A253" t="str">
        <f t="shared" si="3"/>
        <v>가죽 제품</v>
      </c>
      <c r="B253" s="143" t="s">
        <v>1188</v>
      </c>
      <c r="D253" s="132" t="s">
        <v>2402</v>
      </c>
      <c r="E253" s="132" t="s">
        <v>3083</v>
      </c>
      <c r="F253" s="132" t="s">
        <v>3750</v>
      </c>
      <c r="G253" s="132" t="s">
        <v>4446</v>
      </c>
      <c r="H253" s="132" t="s">
        <v>5137</v>
      </c>
      <c r="I253" s="132" t="s">
        <v>5824</v>
      </c>
      <c r="J253" s="132" t="s">
        <v>5824</v>
      </c>
      <c r="K253" s="132" t="s">
        <v>6513</v>
      </c>
      <c r="L253" s="132" t="s">
        <v>7207</v>
      </c>
      <c r="M253" s="132" t="s">
        <v>7898</v>
      </c>
      <c r="N253" s="132" t="s">
        <v>8584</v>
      </c>
      <c r="O253" s="132" t="s">
        <v>9259</v>
      </c>
      <c r="P253" s="132" t="s">
        <v>3083</v>
      </c>
    </row>
    <row r="254" spans="1:16" ht="40.5" thickBot="1">
      <c r="A254" t="str">
        <f t="shared" si="3"/>
        <v>가마·토석 제품</v>
      </c>
      <c r="B254" s="143" t="s">
        <v>43</v>
      </c>
      <c r="D254" s="132" t="s">
        <v>2403</v>
      </c>
      <c r="E254" s="132" t="s">
        <v>3084</v>
      </c>
      <c r="F254" s="132" t="s">
        <v>3751</v>
      </c>
      <c r="G254" s="132" t="s">
        <v>4447</v>
      </c>
      <c r="H254" s="132" t="s">
        <v>5138</v>
      </c>
      <c r="I254" s="132" t="s">
        <v>5825</v>
      </c>
      <c r="J254" s="132" t="s">
        <v>5825</v>
      </c>
      <c r="K254" s="132" t="s">
        <v>6514</v>
      </c>
      <c r="L254" s="132" t="s">
        <v>7208</v>
      </c>
      <c r="M254" s="132" t="s">
        <v>7899</v>
      </c>
      <c r="N254" s="132" t="s">
        <v>8585</v>
      </c>
      <c r="O254" s="132" t="s">
        <v>9260</v>
      </c>
      <c r="P254" s="132" t="s">
        <v>9892</v>
      </c>
    </row>
    <row r="255" spans="1:16" ht="18.5" thickBot="1">
      <c r="A255" t="str">
        <f t="shared" si="3"/>
        <v>철강</v>
      </c>
      <c r="B255" s="143" t="s">
        <v>45</v>
      </c>
      <c r="D255" s="132" t="s">
        <v>2222</v>
      </c>
      <c r="E255" s="132" t="s">
        <v>104</v>
      </c>
      <c r="F255" s="132" t="s">
        <v>3571</v>
      </c>
      <c r="G255" s="132" t="s">
        <v>4268</v>
      </c>
      <c r="H255" s="132" t="s">
        <v>4956</v>
      </c>
      <c r="I255" s="132" t="s">
        <v>5646</v>
      </c>
      <c r="J255" s="132" t="s">
        <v>5646</v>
      </c>
      <c r="K255" s="132" t="s">
        <v>6337</v>
      </c>
      <c r="L255" s="132" t="s">
        <v>7026</v>
      </c>
      <c r="M255" s="132" t="s">
        <v>7718</v>
      </c>
      <c r="N255" s="132" t="s">
        <v>8409</v>
      </c>
      <c r="O255" s="132" t="s">
        <v>9090</v>
      </c>
      <c r="P255" s="132" t="s">
        <v>9755</v>
      </c>
    </row>
    <row r="256" spans="1:16" ht="20.5" thickBot="1">
      <c r="A256" t="str">
        <f t="shared" si="3"/>
        <v>비철금속</v>
      </c>
      <c r="B256" s="143" t="s">
        <v>111</v>
      </c>
      <c r="D256" s="132" t="s">
        <v>2225</v>
      </c>
      <c r="E256" s="132" t="s">
        <v>2914</v>
      </c>
      <c r="F256" s="132" t="s">
        <v>3574</v>
      </c>
      <c r="G256" s="132" t="s">
        <v>4271</v>
      </c>
      <c r="H256" s="132" t="s">
        <v>4959</v>
      </c>
      <c r="I256" s="132" t="s">
        <v>5649</v>
      </c>
      <c r="J256" s="132" t="s">
        <v>5649</v>
      </c>
      <c r="K256" s="132" t="s">
        <v>6339</v>
      </c>
      <c r="L256" s="132" t="s">
        <v>7029</v>
      </c>
      <c r="M256" s="132" t="s">
        <v>7721</v>
      </c>
      <c r="N256" s="132" t="s">
        <v>8412</v>
      </c>
      <c r="O256" s="132" t="s">
        <v>9092</v>
      </c>
      <c r="P256" s="132" t="s">
        <v>9758</v>
      </c>
    </row>
    <row r="257" spans="1:16" ht="20.5" thickBot="1">
      <c r="A257" t="str">
        <f t="shared" si="3"/>
        <v>금속 제품</v>
      </c>
      <c r="B257" s="143" t="s">
        <v>1201</v>
      </c>
      <c r="D257" s="132" t="s">
        <v>2404</v>
      </c>
      <c r="E257" s="132" t="s">
        <v>3085</v>
      </c>
      <c r="F257" s="132" t="s">
        <v>3752</v>
      </c>
      <c r="G257" s="132" t="s">
        <v>4448</v>
      </c>
      <c r="H257" s="132" t="s">
        <v>5139</v>
      </c>
      <c r="I257" s="132" t="s">
        <v>5826</v>
      </c>
      <c r="J257" s="132" t="s">
        <v>5826</v>
      </c>
      <c r="K257" s="132" t="s">
        <v>6515</v>
      </c>
      <c r="L257" s="132" t="s">
        <v>7209</v>
      </c>
      <c r="M257" s="132" t="s">
        <v>7900</v>
      </c>
      <c r="N257" s="132" t="s">
        <v>8586</v>
      </c>
      <c r="O257" s="132" t="s">
        <v>9261</v>
      </c>
      <c r="P257" s="132" t="s">
        <v>9893</v>
      </c>
    </row>
    <row r="258" spans="1:16" ht="30.5" thickBot="1">
      <c r="A258" t="str">
        <f t="shared" ref="A258:A321" si="4">F258</f>
        <v>납 기계</v>
      </c>
      <c r="B258" s="143" t="s">
        <v>77</v>
      </c>
      <c r="D258" s="132" t="s">
        <v>2405</v>
      </c>
      <c r="E258" s="132" t="s">
        <v>3086</v>
      </c>
      <c r="F258" s="132" t="s">
        <v>3753</v>
      </c>
      <c r="G258" s="132" t="s">
        <v>4449</v>
      </c>
      <c r="H258" s="132" t="s">
        <v>5140</v>
      </c>
      <c r="I258" s="132" t="s">
        <v>5827</v>
      </c>
      <c r="J258" s="132" t="s">
        <v>5827</v>
      </c>
      <c r="K258" s="132" t="s">
        <v>6516</v>
      </c>
      <c r="L258" s="132" t="s">
        <v>7210</v>
      </c>
      <c r="M258" s="132" t="s">
        <v>7901</v>
      </c>
      <c r="N258" s="132" t="s">
        <v>8587</v>
      </c>
      <c r="O258" s="132" t="s">
        <v>9262</v>
      </c>
      <c r="P258" s="132" t="s">
        <v>9894</v>
      </c>
    </row>
    <row r="259" spans="1:16" ht="30.5" thickBot="1">
      <c r="A259" t="str">
        <f t="shared" si="4"/>
        <v>생산용 기계</v>
      </c>
      <c r="B259" s="143" t="s">
        <v>1208</v>
      </c>
      <c r="D259" s="132" t="s">
        <v>2406</v>
      </c>
      <c r="E259" s="132" t="s">
        <v>3087</v>
      </c>
      <c r="F259" s="132" t="s">
        <v>3754</v>
      </c>
      <c r="G259" s="132" t="s">
        <v>4450</v>
      </c>
      <c r="H259" s="132" t="s">
        <v>5141</v>
      </c>
      <c r="I259" s="132" t="s">
        <v>5828</v>
      </c>
      <c r="J259" s="132" t="s">
        <v>5828</v>
      </c>
      <c r="K259" s="132" t="s">
        <v>6517</v>
      </c>
      <c r="L259" s="132" t="s">
        <v>7211</v>
      </c>
      <c r="M259" s="132" t="s">
        <v>7902</v>
      </c>
      <c r="N259" s="132" t="s">
        <v>8588</v>
      </c>
      <c r="O259" s="132" t="s">
        <v>9263</v>
      </c>
      <c r="P259" s="132" t="s">
        <v>9895</v>
      </c>
    </row>
    <row r="260" spans="1:16" ht="20.5" thickBot="1">
      <c r="A260" t="str">
        <f t="shared" si="4"/>
        <v>상업용 기계</v>
      </c>
      <c r="B260" s="143" t="s">
        <v>1212</v>
      </c>
      <c r="D260" s="132" t="s">
        <v>2407</v>
      </c>
      <c r="E260" s="132" t="s">
        <v>3088</v>
      </c>
      <c r="F260" s="132" t="s">
        <v>3755</v>
      </c>
      <c r="G260" s="132" t="s">
        <v>4451</v>
      </c>
      <c r="H260" s="132" t="s">
        <v>5142</v>
      </c>
      <c r="I260" s="132" t="s">
        <v>5829</v>
      </c>
      <c r="J260" s="132" t="s">
        <v>5829</v>
      </c>
      <c r="K260" s="132" t="s">
        <v>6518</v>
      </c>
      <c r="L260" s="132" t="s">
        <v>7212</v>
      </c>
      <c r="M260" s="132" t="s">
        <v>7903</v>
      </c>
      <c r="N260" s="132" t="s">
        <v>8589</v>
      </c>
      <c r="O260" s="132" t="s">
        <v>9264</v>
      </c>
      <c r="P260" s="132" t="s">
        <v>9896</v>
      </c>
    </row>
    <row r="261" spans="1:16" ht="20.5" thickBot="1">
      <c r="A261" t="str">
        <f t="shared" si="4"/>
        <v>전자부품</v>
      </c>
      <c r="B261" s="143" t="s">
        <v>48</v>
      </c>
      <c r="D261" s="132" t="s">
        <v>2408</v>
      </c>
      <c r="E261" s="132" t="s">
        <v>3089</v>
      </c>
      <c r="F261" s="132" t="s">
        <v>3756</v>
      </c>
      <c r="G261" s="132" t="s">
        <v>4452</v>
      </c>
      <c r="H261" s="132" t="s">
        <v>5143</v>
      </c>
      <c r="I261" s="132" t="s">
        <v>5830</v>
      </c>
      <c r="J261" s="132" t="s">
        <v>5830</v>
      </c>
      <c r="K261" s="132" t="s">
        <v>6519</v>
      </c>
      <c r="L261" s="132" t="s">
        <v>7213</v>
      </c>
      <c r="M261" s="132" t="s">
        <v>7904</v>
      </c>
      <c r="N261" s="132" t="s">
        <v>8590</v>
      </c>
      <c r="O261" s="132" t="s">
        <v>9265</v>
      </c>
      <c r="P261" s="132" t="s">
        <v>9897</v>
      </c>
    </row>
    <row r="262" spans="1:16" ht="20.5" thickBot="1">
      <c r="A262" t="str">
        <f t="shared" si="4"/>
        <v>전기 기계</v>
      </c>
      <c r="B262" s="143" t="s">
        <v>1219</v>
      </c>
      <c r="D262" s="132" t="s">
        <v>2409</v>
      </c>
      <c r="E262" s="132" t="s">
        <v>3090</v>
      </c>
      <c r="F262" s="132" t="s">
        <v>3757</v>
      </c>
      <c r="G262" s="132" t="s">
        <v>4453</v>
      </c>
      <c r="H262" s="132" t="s">
        <v>5144</v>
      </c>
      <c r="I262" s="132" t="s">
        <v>5831</v>
      </c>
      <c r="J262" s="132" t="s">
        <v>5831</v>
      </c>
      <c r="K262" s="132" t="s">
        <v>6520</v>
      </c>
      <c r="L262" s="132" t="s">
        <v>7214</v>
      </c>
      <c r="M262" s="132" t="s">
        <v>7905</v>
      </c>
      <c r="N262" s="132" t="s">
        <v>8591</v>
      </c>
      <c r="O262" s="132" t="s">
        <v>9266</v>
      </c>
      <c r="P262" s="132" t="s">
        <v>9898</v>
      </c>
    </row>
    <row r="263" spans="1:16" ht="40.5" thickBot="1">
      <c r="A263" t="str">
        <f t="shared" si="4"/>
        <v>정보통신기기</v>
      </c>
      <c r="B263" s="143" t="s">
        <v>1223</v>
      </c>
      <c r="D263" s="132" t="s">
        <v>2410</v>
      </c>
      <c r="E263" s="132" t="s">
        <v>3091</v>
      </c>
      <c r="F263" s="132" t="s">
        <v>3758</v>
      </c>
      <c r="G263" s="132" t="s">
        <v>4454</v>
      </c>
      <c r="H263" s="132" t="s">
        <v>5145</v>
      </c>
      <c r="I263" s="132" t="s">
        <v>5832</v>
      </c>
      <c r="J263" s="132" t="s">
        <v>5832</v>
      </c>
      <c r="K263" s="132" t="s">
        <v>6521</v>
      </c>
      <c r="L263" s="132" t="s">
        <v>7215</v>
      </c>
      <c r="M263" s="132" t="s">
        <v>7906</v>
      </c>
      <c r="N263" s="132" t="s">
        <v>8592</v>
      </c>
      <c r="O263" s="132" t="s">
        <v>9267</v>
      </c>
      <c r="P263" s="132" t="s">
        <v>9899</v>
      </c>
    </row>
    <row r="264" spans="1:16" ht="20.5" thickBot="1">
      <c r="A264" t="str">
        <f t="shared" si="4"/>
        <v>수송 기계</v>
      </c>
      <c r="B264" s="143" t="s">
        <v>1227</v>
      </c>
      <c r="D264" s="132" t="s">
        <v>2411</v>
      </c>
      <c r="E264" s="132" t="s">
        <v>3092</v>
      </c>
      <c r="F264" s="132" t="s">
        <v>3759</v>
      </c>
      <c r="G264" s="132" t="s">
        <v>4455</v>
      </c>
      <c r="H264" s="132" t="s">
        <v>5146</v>
      </c>
      <c r="I264" s="132" t="s">
        <v>5833</v>
      </c>
      <c r="J264" s="132" t="s">
        <v>5833</v>
      </c>
      <c r="K264" s="132" t="s">
        <v>6522</v>
      </c>
      <c r="L264" s="132" t="s">
        <v>7216</v>
      </c>
      <c r="M264" s="132" t="s">
        <v>7907</v>
      </c>
      <c r="N264" s="132" t="s">
        <v>8593</v>
      </c>
      <c r="O264" s="132" t="s">
        <v>9268</v>
      </c>
      <c r="P264" s="132" t="s">
        <v>9900</v>
      </c>
    </row>
    <row r="265" spans="1:16" ht="40.5" thickBot="1">
      <c r="A265" t="str">
        <f t="shared" si="4"/>
        <v>기타 제조 산업 제품</v>
      </c>
      <c r="B265" s="143" t="s">
        <v>1232</v>
      </c>
      <c r="D265" s="132" t="s">
        <v>2412</v>
      </c>
      <c r="E265" s="132" t="s">
        <v>3093</v>
      </c>
      <c r="F265" s="132" t="s">
        <v>3760</v>
      </c>
      <c r="G265" s="132" t="s">
        <v>4456</v>
      </c>
      <c r="H265" s="132" t="s">
        <v>5147</v>
      </c>
      <c r="I265" s="132" t="s">
        <v>5834</v>
      </c>
      <c r="J265" s="132" t="s">
        <v>5834</v>
      </c>
      <c r="K265" s="132" t="s">
        <v>6523</v>
      </c>
      <c r="L265" s="132" t="s">
        <v>7217</v>
      </c>
      <c r="M265" s="132" t="s">
        <v>7908</v>
      </c>
      <c r="N265" s="132" t="s">
        <v>8594</v>
      </c>
      <c r="O265" s="132" t="s">
        <v>9269</v>
      </c>
      <c r="P265" s="132" t="s">
        <v>9901</v>
      </c>
    </row>
    <row r="266" spans="1:16" ht="20.5" thickBot="1">
      <c r="A266" t="str">
        <f t="shared" si="4"/>
        <v>건설</v>
      </c>
      <c r="B266" s="143" t="s">
        <v>57</v>
      </c>
      <c r="D266" s="132" t="s">
        <v>2413</v>
      </c>
      <c r="E266" s="132" t="s">
        <v>3094</v>
      </c>
      <c r="F266" s="132" t="s">
        <v>3761</v>
      </c>
      <c r="G266" s="132" t="s">
        <v>4457</v>
      </c>
      <c r="H266" s="132" t="s">
        <v>5148</v>
      </c>
      <c r="I266" s="132" t="s">
        <v>5835</v>
      </c>
      <c r="J266" s="132" t="s">
        <v>5835</v>
      </c>
      <c r="K266" s="132" t="s">
        <v>6524</v>
      </c>
      <c r="L266" s="132" t="s">
        <v>7218</v>
      </c>
      <c r="M266" s="132" t="s">
        <v>7909</v>
      </c>
      <c r="N266" s="132" t="s">
        <v>8595</v>
      </c>
      <c r="O266" s="132" t="s">
        <v>9270</v>
      </c>
      <c r="P266" s="132" t="s">
        <v>3094</v>
      </c>
    </row>
    <row r="267" spans="1:16" ht="20.5" thickBot="1">
      <c r="A267" t="str">
        <f t="shared" si="4"/>
        <v>전력·열</v>
      </c>
      <c r="B267" s="143" t="s">
        <v>1239</v>
      </c>
      <c r="D267" s="132" t="s">
        <v>2414</v>
      </c>
      <c r="E267" s="132" t="s">
        <v>3095</v>
      </c>
      <c r="F267" s="132" t="s">
        <v>3762</v>
      </c>
      <c r="G267" s="132" t="s">
        <v>4458</v>
      </c>
      <c r="H267" s="132" t="s">
        <v>5149</v>
      </c>
      <c r="I267" s="132" t="s">
        <v>5836</v>
      </c>
      <c r="J267" s="132" t="s">
        <v>5836</v>
      </c>
      <c r="K267" s="132" t="s">
        <v>6525</v>
      </c>
      <c r="L267" s="132" t="s">
        <v>7219</v>
      </c>
      <c r="M267" s="132" t="s">
        <v>7910</v>
      </c>
      <c r="N267" s="132" t="s">
        <v>8596</v>
      </c>
      <c r="O267" s="132" t="s">
        <v>9271</v>
      </c>
      <c r="P267" s="132" t="s">
        <v>9902</v>
      </c>
    </row>
    <row r="268" spans="1:16" ht="20.5" thickBot="1">
      <c r="A268" t="str">
        <f t="shared" si="4"/>
        <v>수도</v>
      </c>
      <c r="B268" s="143" t="s">
        <v>1242</v>
      </c>
      <c r="D268" s="132" t="s">
        <v>2415</v>
      </c>
      <c r="E268" s="132" t="s">
        <v>3096</v>
      </c>
      <c r="F268" s="132" t="s">
        <v>3763</v>
      </c>
      <c r="G268" s="132" t="s">
        <v>4459</v>
      </c>
      <c r="H268" s="132" t="s">
        <v>5150</v>
      </c>
      <c r="I268" s="132" t="s">
        <v>5837</v>
      </c>
      <c r="J268" s="132" t="s">
        <v>5837</v>
      </c>
      <c r="K268" s="132" t="s">
        <v>6526</v>
      </c>
      <c r="L268" s="132" t="s">
        <v>7220</v>
      </c>
      <c r="M268" s="132" t="s">
        <v>7911</v>
      </c>
      <c r="N268" s="132" t="s">
        <v>8597</v>
      </c>
      <c r="O268" s="132" t="s">
        <v>9272</v>
      </c>
      <c r="P268" s="132" t="s">
        <v>3096</v>
      </c>
    </row>
    <row r="269" spans="1:16" ht="20.5" thickBot="1">
      <c r="A269" t="str">
        <f t="shared" si="4"/>
        <v>폐기물 처리</v>
      </c>
      <c r="B269" s="143" t="s">
        <v>53</v>
      </c>
      <c r="D269" s="132" t="s">
        <v>2416</v>
      </c>
      <c r="E269" s="132" t="s">
        <v>3097</v>
      </c>
      <c r="F269" s="132" t="s">
        <v>3764</v>
      </c>
      <c r="G269" s="132" t="s">
        <v>4460</v>
      </c>
      <c r="H269" s="132" t="s">
        <v>5151</v>
      </c>
      <c r="I269" s="132" t="s">
        <v>5838</v>
      </c>
      <c r="J269" s="132" t="s">
        <v>5838</v>
      </c>
      <c r="K269" s="132" t="s">
        <v>6527</v>
      </c>
      <c r="L269" s="132" t="s">
        <v>7221</v>
      </c>
      <c r="M269" s="132" t="s">
        <v>7912</v>
      </c>
      <c r="N269" s="132" t="s">
        <v>8598</v>
      </c>
      <c r="O269" s="132" t="s">
        <v>9273</v>
      </c>
      <c r="P269" s="132" t="s">
        <v>9903</v>
      </c>
    </row>
    <row r="270" spans="1:16" ht="20.5" thickBot="1">
      <c r="A270" t="str">
        <f t="shared" si="4"/>
        <v>상업</v>
      </c>
      <c r="B270" s="143" t="s">
        <v>1249</v>
      </c>
      <c r="D270" s="132" t="s">
        <v>2417</v>
      </c>
      <c r="E270" s="132" t="s">
        <v>3098</v>
      </c>
      <c r="F270" s="132" t="s">
        <v>3765</v>
      </c>
      <c r="G270" s="132" t="s">
        <v>4461</v>
      </c>
      <c r="H270" s="132" t="s">
        <v>5152</v>
      </c>
      <c r="I270" s="132" t="s">
        <v>5839</v>
      </c>
      <c r="J270" s="132" t="s">
        <v>5839</v>
      </c>
      <c r="K270" s="132" t="s">
        <v>6528</v>
      </c>
      <c r="L270" s="132" t="s">
        <v>7222</v>
      </c>
      <c r="M270" s="132" t="s">
        <v>7913</v>
      </c>
      <c r="N270" s="132" t="s">
        <v>8599</v>
      </c>
      <c r="O270" s="132" t="s">
        <v>9274</v>
      </c>
      <c r="P270" s="132" t="s">
        <v>9904</v>
      </c>
    </row>
    <row r="271" spans="1:16" ht="20.5" thickBot="1">
      <c r="A271" t="str">
        <f t="shared" si="4"/>
        <v>금융·보험</v>
      </c>
      <c r="B271" s="143" t="s">
        <v>74</v>
      </c>
      <c r="D271" s="132" t="s">
        <v>2418</v>
      </c>
      <c r="E271" s="132" t="s">
        <v>3099</v>
      </c>
      <c r="F271" s="132" t="s">
        <v>3766</v>
      </c>
      <c r="G271" s="132" t="s">
        <v>4462</v>
      </c>
      <c r="H271" s="132" t="s">
        <v>5153</v>
      </c>
      <c r="I271" s="132" t="s">
        <v>5840</v>
      </c>
      <c r="J271" s="132" t="s">
        <v>5840</v>
      </c>
      <c r="K271" s="132" t="s">
        <v>6529</v>
      </c>
      <c r="L271" s="132" t="s">
        <v>7223</v>
      </c>
      <c r="M271" s="132" t="s">
        <v>7914</v>
      </c>
      <c r="N271" s="132" t="s">
        <v>8600</v>
      </c>
      <c r="O271" s="132" t="s">
        <v>9275</v>
      </c>
      <c r="P271" s="132" t="s">
        <v>9905</v>
      </c>
    </row>
    <row r="272" spans="1:16" ht="20.5" thickBot="1">
      <c r="A272" t="str">
        <f t="shared" si="4"/>
        <v>부동산</v>
      </c>
      <c r="B272" s="143" t="s">
        <v>1258</v>
      </c>
      <c r="D272" s="132" t="s">
        <v>2419</v>
      </c>
      <c r="E272" s="132" t="s">
        <v>3100</v>
      </c>
      <c r="F272" s="132" t="s">
        <v>3767</v>
      </c>
      <c r="G272" s="132" t="s">
        <v>4463</v>
      </c>
      <c r="H272" s="132" t="s">
        <v>5154</v>
      </c>
      <c r="I272" s="132" t="s">
        <v>5841</v>
      </c>
      <c r="J272" s="132" t="s">
        <v>5841</v>
      </c>
      <c r="K272" s="132" t="s">
        <v>6530</v>
      </c>
      <c r="L272" s="132" t="s">
        <v>7224</v>
      </c>
      <c r="M272" s="132" t="s">
        <v>7915</v>
      </c>
      <c r="N272" s="132" t="s">
        <v>8601</v>
      </c>
      <c r="O272" s="132" t="s">
        <v>9276</v>
      </c>
      <c r="P272" s="132" t="s">
        <v>9906</v>
      </c>
    </row>
    <row r="273" spans="1:16" ht="30.5" thickBot="1">
      <c r="A273" t="str">
        <f t="shared" si="4"/>
        <v>운수·우편</v>
      </c>
      <c r="B273" s="143" t="s">
        <v>61</v>
      </c>
      <c r="D273" s="132" t="s">
        <v>2420</v>
      </c>
      <c r="E273" s="132" t="s">
        <v>3101</v>
      </c>
      <c r="F273" s="132" t="s">
        <v>3768</v>
      </c>
      <c r="G273" s="132" t="s">
        <v>4464</v>
      </c>
      <c r="H273" s="132" t="s">
        <v>5155</v>
      </c>
      <c r="I273" s="132" t="s">
        <v>5842</v>
      </c>
      <c r="J273" s="132" t="s">
        <v>5842</v>
      </c>
      <c r="K273" s="132" t="s">
        <v>6531</v>
      </c>
      <c r="L273" s="132" t="s">
        <v>7225</v>
      </c>
      <c r="M273" s="132" t="s">
        <v>7916</v>
      </c>
      <c r="N273" s="132" t="s">
        <v>8602</v>
      </c>
      <c r="O273" s="132" t="s">
        <v>9277</v>
      </c>
      <c r="P273" s="132" t="s">
        <v>9907</v>
      </c>
    </row>
    <row r="274" spans="1:16" ht="20.5" thickBot="1">
      <c r="A274" t="str">
        <f t="shared" si="4"/>
        <v>정보통신</v>
      </c>
      <c r="B274" s="143" t="s">
        <v>1263</v>
      </c>
      <c r="D274" s="132" t="s">
        <v>2421</v>
      </c>
      <c r="E274" s="132" t="s">
        <v>3102</v>
      </c>
      <c r="F274" s="132" t="s">
        <v>3769</v>
      </c>
      <c r="G274" s="132" t="s">
        <v>4465</v>
      </c>
      <c r="H274" s="132" t="s">
        <v>5156</v>
      </c>
      <c r="I274" s="132" t="s">
        <v>5843</v>
      </c>
      <c r="J274" s="132" t="s">
        <v>5843</v>
      </c>
      <c r="K274" s="132" t="s">
        <v>6532</v>
      </c>
      <c r="L274" s="132" t="s">
        <v>7226</v>
      </c>
      <c r="M274" s="132" t="s">
        <v>7917</v>
      </c>
      <c r="N274" s="132" t="s">
        <v>8603</v>
      </c>
      <c r="O274" s="132" t="s">
        <v>6532</v>
      </c>
      <c r="P274" s="132" t="s">
        <v>9908</v>
      </c>
    </row>
    <row r="275" spans="1:16" ht="30.5" thickBot="1">
      <c r="A275" t="str">
        <f t="shared" si="4"/>
        <v>공무</v>
      </c>
      <c r="B275" s="143" t="s">
        <v>1267</v>
      </c>
      <c r="D275" s="132" t="s">
        <v>2422</v>
      </c>
      <c r="E275" s="132" t="s">
        <v>3103</v>
      </c>
      <c r="F275" s="132" t="s">
        <v>3770</v>
      </c>
      <c r="G275" s="132" t="s">
        <v>4466</v>
      </c>
      <c r="H275" s="132" t="s">
        <v>5157</v>
      </c>
      <c r="I275" s="132" t="s">
        <v>5844</v>
      </c>
      <c r="J275" s="132" t="s">
        <v>5844</v>
      </c>
      <c r="K275" s="132" t="s">
        <v>6533</v>
      </c>
      <c r="L275" s="132" t="s">
        <v>7227</v>
      </c>
      <c r="M275" s="132" t="s">
        <v>7918</v>
      </c>
      <c r="N275" s="132" t="s">
        <v>8604</v>
      </c>
      <c r="O275" s="132" t="s">
        <v>9278</v>
      </c>
      <c r="P275" s="132" t="s">
        <v>9909</v>
      </c>
    </row>
    <row r="276" spans="1:16" ht="30.5" thickBot="1">
      <c r="A276" t="str">
        <f t="shared" si="4"/>
        <v>교육·연구</v>
      </c>
      <c r="B276" s="143" t="s">
        <v>1270</v>
      </c>
      <c r="D276" s="132" t="s">
        <v>2423</v>
      </c>
      <c r="E276" s="132" t="s">
        <v>3104</v>
      </c>
      <c r="F276" s="132" t="s">
        <v>3771</v>
      </c>
      <c r="G276" s="132" t="s">
        <v>4467</v>
      </c>
      <c r="H276" s="132" t="s">
        <v>5158</v>
      </c>
      <c r="I276" s="132" t="s">
        <v>5845</v>
      </c>
      <c r="J276" s="132" t="s">
        <v>5845</v>
      </c>
      <c r="K276" s="132" t="s">
        <v>6534</v>
      </c>
      <c r="L276" s="132" t="s">
        <v>7228</v>
      </c>
      <c r="M276" s="132" t="s">
        <v>7919</v>
      </c>
      <c r="N276" s="132" t="s">
        <v>8605</v>
      </c>
      <c r="O276" s="132" t="s">
        <v>9279</v>
      </c>
      <c r="P276" s="132" t="s">
        <v>3104</v>
      </c>
    </row>
    <row r="277" spans="1:16" ht="40.5" thickBot="1">
      <c r="A277" t="str">
        <f t="shared" si="4"/>
        <v>의료·복지</v>
      </c>
      <c r="B277" s="143" t="s">
        <v>1274</v>
      </c>
      <c r="D277" s="132" t="s">
        <v>2424</v>
      </c>
      <c r="E277" s="132" t="s">
        <v>3105</v>
      </c>
      <c r="F277" s="132" t="s">
        <v>3772</v>
      </c>
      <c r="G277" s="132" t="s">
        <v>4468</v>
      </c>
      <c r="H277" s="132" t="s">
        <v>5159</v>
      </c>
      <c r="I277" s="132" t="s">
        <v>5846</v>
      </c>
      <c r="J277" s="132" t="s">
        <v>5846</v>
      </c>
      <c r="K277" s="132" t="s">
        <v>6535</v>
      </c>
      <c r="L277" s="132" t="s">
        <v>7229</v>
      </c>
      <c r="M277" s="132" t="s">
        <v>7920</v>
      </c>
      <c r="N277" s="132" t="s">
        <v>8606</v>
      </c>
      <c r="O277" s="132" t="s">
        <v>9280</v>
      </c>
      <c r="P277" s="132" t="s">
        <v>9910</v>
      </c>
    </row>
    <row r="278" spans="1:16" ht="60.5" thickBot="1">
      <c r="A278" t="str">
        <f t="shared" si="4"/>
        <v>그 밖에 분류되지 않는 회원제단체</v>
      </c>
      <c r="B278" s="143" t="s">
        <v>1277</v>
      </c>
      <c r="D278" s="132" t="s">
        <v>2425</v>
      </c>
      <c r="E278" s="132" t="s">
        <v>3106</v>
      </c>
      <c r="F278" s="132" t="s">
        <v>3773</v>
      </c>
      <c r="G278" s="132" t="s">
        <v>4469</v>
      </c>
      <c r="H278" s="132" t="s">
        <v>5160</v>
      </c>
      <c r="I278" s="132" t="s">
        <v>5847</v>
      </c>
      <c r="J278" s="132" t="s">
        <v>5847</v>
      </c>
      <c r="K278" s="132" t="s">
        <v>6536</v>
      </c>
      <c r="L278" s="132" t="s">
        <v>7230</v>
      </c>
      <c r="M278" s="132" t="s">
        <v>7921</v>
      </c>
      <c r="N278" s="132" t="s">
        <v>8607</v>
      </c>
      <c r="O278" s="132" t="s">
        <v>9281</v>
      </c>
      <c r="P278" s="132" t="s">
        <v>9911</v>
      </c>
    </row>
    <row r="279" spans="1:16" ht="30.5" thickBot="1">
      <c r="A279" t="str">
        <f t="shared" si="4"/>
        <v>대 사업소 서비스</v>
      </c>
      <c r="B279" s="143" t="s">
        <v>1281</v>
      </c>
      <c r="D279" s="132" t="s">
        <v>2426</v>
      </c>
      <c r="E279" s="132" t="s">
        <v>3107</v>
      </c>
      <c r="F279" s="132" t="s">
        <v>3774</v>
      </c>
      <c r="G279" s="132" t="s">
        <v>4470</v>
      </c>
      <c r="H279" s="132" t="s">
        <v>5161</v>
      </c>
      <c r="I279" s="132" t="s">
        <v>5848</v>
      </c>
      <c r="J279" s="132" t="s">
        <v>5848</v>
      </c>
      <c r="K279" s="132" t="s">
        <v>6537</v>
      </c>
      <c r="L279" s="132" t="s">
        <v>7231</v>
      </c>
      <c r="M279" s="132" t="s">
        <v>7922</v>
      </c>
      <c r="N279" s="132" t="s">
        <v>8608</v>
      </c>
      <c r="O279" s="132" t="s">
        <v>9282</v>
      </c>
      <c r="P279" s="132" t="s">
        <v>9912</v>
      </c>
    </row>
    <row r="280" spans="1:16" ht="20.5" thickBot="1">
      <c r="A280" t="str">
        <f t="shared" si="4"/>
        <v>대 개인 서비스</v>
      </c>
      <c r="B280" s="143" t="s">
        <v>1285</v>
      </c>
      <c r="D280" s="132" t="s">
        <v>2427</v>
      </c>
      <c r="E280" s="132" t="s">
        <v>3108</v>
      </c>
      <c r="F280" s="132" t="s">
        <v>3775</v>
      </c>
      <c r="G280" s="132" t="s">
        <v>4471</v>
      </c>
      <c r="H280" s="132" t="s">
        <v>5162</v>
      </c>
      <c r="I280" s="132" t="s">
        <v>5849</v>
      </c>
      <c r="J280" s="132" t="s">
        <v>5849</v>
      </c>
      <c r="K280" s="132" t="s">
        <v>6538</v>
      </c>
      <c r="L280" s="132" t="s">
        <v>7232</v>
      </c>
      <c r="M280" s="132" t="s">
        <v>7923</v>
      </c>
      <c r="N280" s="132" t="s">
        <v>8609</v>
      </c>
      <c r="O280" s="132" t="s">
        <v>9283</v>
      </c>
      <c r="P280" s="132" t="s">
        <v>9913</v>
      </c>
    </row>
    <row r="281" spans="1:16" ht="30.5" thickBot="1">
      <c r="A281" t="str">
        <f t="shared" si="4"/>
        <v>사무용품</v>
      </c>
      <c r="B281" s="143" t="s">
        <v>1288</v>
      </c>
      <c r="D281" s="132" t="s">
        <v>2428</v>
      </c>
      <c r="E281" s="132" t="s">
        <v>3109</v>
      </c>
      <c r="F281" s="132" t="s">
        <v>3776</v>
      </c>
      <c r="G281" s="132" t="s">
        <v>4472</v>
      </c>
      <c r="H281" s="132" t="s">
        <v>5163</v>
      </c>
      <c r="I281" s="132" t="s">
        <v>5850</v>
      </c>
      <c r="J281" s="132" t="s">
        <v>5850</v>
      </c>
      <c r="K281" s="132" t="s">
        <v>6539</v>
      </c>
      <c r="L281" s="132" t="s">
        <v>7233</v>
      </c>
      <c r="M281" s="132" t="s">
        <v>7924</v>
      </c>
      <c r="N281" s="132" t="s">
        <v>8610</v>
      </c>
      <c r="O281" s="132" t="s">
        <v>9284</v>
      </c>
      <c r="P281" s="132" t="s">
        <v>9914</v>
      </c>
    </row>
    <row r="282" spans="1:16" ht="30.5" thickBot="1">
      <c r="A282" t="str">
        <f t="shared" si="4"/>
        <v>분류 불명</v>
      </c>
      <c r="B282" s="143" t="s">
        <v>1292</v>
      </c>
      <c r="D282" s="132" t="s">
        <v>2429</v>
      </c>
      <c r="E282" s="132" t="s">
        <v>3110</v>
      </c>
      <c r="F282" s="132" t="s">
        <v>3777</v>
      </c>
      <c r="G282" s="132" t="s">
        <v>4473</v>
      </c>
      <c r="H282" s="132" t="s">
        <v>5164</v>
      </c>
      <c r="I282" s="132" t="s">
        <v>5851</v>
      </c>
      <c r="J282" s="132" t="s">
        <v>5851</v>
      </c>
      <c r="K282" s="132" t="s">
        <v>6540</v>
      </c>
      <c r="L282" s="132" t="s">
        <v>7234</v>
      </c>
      <c r="M282" s="132" t="s">
        <v>7925</v>
      </c>
      <c r="N282" s="132" t="s">
        <v>8611</v>
      </c>
      <c r="O282" s="132" t="s">
        <v>9285</v>
      </c>
      <c r="P282" s="132" t="s">
        <v>9915</v>
      </c>
    </row>
    <row r="283" spans="1:16" ht="20.5" thickBot="1">
      <c r="A283" t="str">
        <f t="shared" si="4"/>
        <v>경작 농업</v>
      </c>
      <c r="B283" s="144" t="s">
        <v>1153</v>
      </c>
      <c r="D283" s="132" t="s">
        <v>2430</v>
      </c>
      <c r="E283" s="132" t="s">
        <v>3111</v>
      </c>
      <c r="F283" s="132" t="s">
        <v>3778</v>
      </c>
      <c r="G283" s="132" t="s">
        <v>4474</v>
      </c>
      <c r="H283" s="132" t="s">
        <v>5165</v>
      </c>
      <c r="I283" s="132" t="s">
        <v>5852</v>
      </c>
      <c r="J283" s="132" t="s">
        <v>5852</v>
      </c>
      <c r="K283" s="132" t="s">
        <v>6541</v>
      </c>
      <c r="L283" s="132" t="s">
        <v>7235</v>
      </c>
      <c r="M283" s="132" t="s">
        <v>7926</v>
      </c>
      <c r="N283" s="132" t="s">
        <v>8612</v>
      </c>
      <c r="O283" s="132" t="s">
        <v>9286</v>
      </c>
      <c r="P283" s="132" t="s">
        <v>9916</v>
      </c>
    </row>
    <row r="284" spans="1:16" ht="20.5" thickBot="1">
      <c r="A284" t="str">
        <f t="shared" si="4"/>
        <v>축산</v>
      </c>
      <c r="B284" s="144" t="s">
        <v>1157</v>
      </c>
      <c r="D284" s="132" t="s">
        <v>2431</v>
      </c>
      <c r="E284" s="132" t="s">
        <v>3112</v>
      </c>
      <c r="F284" s="132" t="s">
        <v>3779</v>
      </c>
      <c r="G284" s="132" t="s">
        <v>4475</v>
      </c>
      <c r="H284" s="132" t="s">
        <v>5166</v>
      </c>
      <c r="I284" s="132" t="s">
        <v>5853</v>
      </c>
      <c r="J284" s="132" t="s">
        <v>5853</v>
      </c>
      <c r="K284" s="132" t="s">
        <v>6542</v>
      </c>
      <c r="L284" s="132" t="s">
        <v>7236</v>
      </c>
      <c r="M284" s="132" t="s">
        <v>7927</v>
      </c>
      <c r="N284" s="132" t="s">
        <v>8613</v>
      </c>
      <c r="O284" s="132" t="s">
        <v>9287</v>
      </c>
      <c r="P284" s="132" t="s">
        <v>3112</v>
      </c>
    </row>
    <row r="285" spans="1:16" ht="40.5" thickBot="1">
      <c r="A285" t="str">
        <f t="shared" si="4"/>
        <v>농업 서비스</v>
      </c>
      <c r="B285" s="144" t="s">
        <v>1161</v>
      </c>
      <c r="D285" s="132" t="s">
        <v>2432</v>
      </c>
      <c r="E285" s="132" t="s">
        <v>3113</v>
      </c>
      <c r="F285" s="132" t="s">
        <v>3780</v>
      </c>
      <c r="G285" s="132" t="s">
        <v>4476</v>
      </c>
      <c r="H285" s="132" t="s">
        <v>5167</v>
      </c>
      <c r="I285" s="132" t="s">
        <v>5854</v>
      </c>
      <c r="J285" s="132" t="s">
        <v>5854</v>
      </c>
      <c r="K285" s="132" t="s">
        <v>6543</v>
      </c>
      <c r="L285" s="132" t="s">
        <v>7237</v>
      </c>
      <c r="M285" s="132" t="s">
        <v>7928</v>
      </c>
      <c r="N285" s="132" t="s">
        <v>8614</v>
      </c>
      <c r="O285" s="132" t="s">
        <v>9288</v>
      </c>
      <c r="P285" s="132" t="s">
        <v>9917</v>
      </c>
    </row>
    <row r="286" spans="1:16" ht="20.5" thickBot="1">
      <c r="A286" t="str">
        <f t="shared" si="4"/>
        <v>임업</v>
      </c>
      <c r="B286" s="144" t="s">
        <v>1165</v>
      </c>
      <c r="D286" s="132" t="s">
        <v>2433</v>
      </c>
      <c r="E286" s="132" t="s">
        <v>1165</v>
      </c>
      <c r="F286" s="132" t="s">
        <v>3781</v>
      </c>
      <c r="G286" s="132" t="s">
        <v>4477</v>
      </c>
      <c r="H286" s="132" t="s">
        <v>5168</v>
      </c>
      <c r="I286" s="132" t="s">
        <v>5855</v>
      </c>
      <c r="J286" s="132" t="s">
        <v>5855</v>
      </c>
      <c r="K286" s="132" t="s">
        <v>6544</v>
      </c>
      <c r="L286" s="132" t="s">
        <v>7238</v>
      </c>
      <c r="M286" s="132" t="s">
        <v>7929</v>
      </c>
      <c r="N286" s="132" t="s">
        <v>8615</v>
      </c>
      <c r="O286" s="132" t="s">
        <v>9289</v>
      </c>
      <c r="P286" s="132" t="s">
        <v>9918</v>
      </c>
    </row>
    <row r="287" spans="1:16" ht="20.5" thickBot="1">
      <c r="A287" t="str">
        <f t="shared" si="4"/>
        <v>어업</v>
      </c>
      <c r="B287" s="144" t="s">
        <v>1169</v>
      </c>
      <c r="D287" s="132" t="s">
        <v>2434</v>
      </c>
      <c r="E287" s="132" t="s">
        <v>1169</v>
      </c>
      <c r="F287" s="132" t="s">
        <v>3782</v>
      </c>
      <c r="G287" s="132" t="s">
        <v>4478</v>
      </c>
      <c r="H287" s="132" t="s">
        <v>5169</v>
      </c>
      <c r="I287" s="132" t="s">
        <v>5856</v>
      </c>
      <c r="J287" s="132" t="s">
        <v>5856</v>
      </c>
      <c r="K287" s="132" t="s">
        <v>6545</v>
      </c>
      <c r="L287" s="132" t="s">
        <v>7239</v>
      </c>
      <c r="M287" s="132" t="s">
        <v>7930</v>
      </c>
      <c r="N287" s="132" t="s">
        <v>8616</v>
      </c>
      <c r="O287" s="132" t="s">
        <v>9290</v>
      </c>
      <c r="P287" s="132" t="s">
        <v>9919</v>
      </c>
    </row>
    <row r="288" spans="1:16" ht="40.5" thickBot="1">
      <c r="A288" t="str">
        <f t="shared" si="4"/>
        <v>석탄·원유·천연가스</v>
      </c>
      <c r="B288" s="144" t="s">
        <v>1173</v>
      </c>
      <c r="D288" s="132" t="s">
        <v>2435</v>
      </c>
      <c r="E288" s="132" t="s">
        <v>3114</v>
      </c>
      <c r="F288" s="132" t="s">
        <v>3783</v>
      </c>
      <c r="G288" s="132" t="s">
        <v>4479</v>
      </c>
      <c r="H288" s="132" t="s">
        <v>5170</v>
      </c>
      <c r="I288" s="132" t="s">
        <v>5857</v>
      </c>
      <c r="J288" s="132" t="s">
        <v>5857</v>
      </c>
      <c r="K288" s="132" t="s">
        <v>6546</v>
      </c>
      <c r="L288" s="132" t="s">
        <v>7240</v>
      </c>
      <c r="M288" s="132" t="s">
        <v>7931</v>
      </c>
      <c r="N288" s="132" t="s">
        <v>8617</v>
      </c>
      <c r="O288" s="132" t="s">
        <v>9291</v>
      </c>
      <c r="P288" s="132" t="s">
        <v>9920</v>
      </c>
    </row>
    <row r="289" spans="1:16" ht="20.5" thickBot="1">
      <c r="A289" t="str">
        <f t="shared" si="4"/>
        <v>기타 광업</v>
      </c>
      <c r="B289" s="144" t="s">
        <v>1176</v>
      </c>
      <c r="D289" s="132" t="s">
        <v>2436</v>
      </c>
      <c r="E289" s="132" t="s">
        <v>3115</v>
      </c>
      <c r="F289" s="132" t="s">
        <v>3784</v>
      </c>
      <c r="G289" s="132" t="s">
        <v>4480</v>
      </c>
      <c r="H289" s="132" t="s">
        <v>5171</v>
      </c>
      <c r="I289" s="132" t="s">
        <v>5858</v>
      </c>
      <c r="J289" s="132" t="s">
        <v>5858</v>
      </c>
      <c r="K289" s="132" t="s">
        <v>6547</v>
      </c>
      <c r="L289" s="132" t="s">
        <v>7241</v>
      </c>
      <c r="M289" s="132" t="s">
        <v>7932</v>
      </c>
      <c r="N289" s="132" t="s">
        <v>8618</v>
      </c>
      <c r="O289" s="132" t="s">
        <v>9292</v>
      </c>
      <c r="P289" s="132" t="s">
        <v>9921</v>
      </c>
    </row>
    <row r="290" spans="1:16" ht="20.5" thickBot="1">
      <c r="A290" t="str">
        <f t="shared" si="4"/>
        <v>식료품</v>
      </c>
      <c r="B290" s="144" t="s">
        <v>1181</v>
      </c>
      <c r="D290" s="132" t="s">
        <v>2437</v>
      </c>
      <c r="E290" s="132" t="s">
        <v>3116</v>
      </c>
      <c r="F290" s="132" t="s">
        <v>3785</v>
      </c>
      <c r="G290" s="132" t="s">
        <v>4481</v>
      </c>
      <c r="H290" s="132" t="s">
        <v>5172</v>
      </c>
      <c r="I290" s="132" t="s">
        <v>5859</v>
      </c>
      <c r="J290" s="132" t="s">
        <v>5859</v>
      </c>
      <c r="K290" s="132" t="s">
        <v>6548</v>
      </c>
      <c r="L290" s="132" t="s">
        <v>7242</v>
      </c>
      <c r="M290" s="132" t="s">
        <v>7933</v>
      </c>
      <c r="N290" s="132" t="s">
        <v>8619</v>
      </c>
      <c r="O290" s="132" t="s">
        <v>9293</v>
      </c>
      <c r="P290" s="132" t="s">
        <v>9922</v>
      </c>
    </row>
    <row r="291" spans="1:16" ht="18.5" thickBot="1">
      <c r="A291" t="str">
        <f t="shared" si="4"/>
        <v>음료</v>
      </c>
      <c r="B291" s="144" t="s">
        <v>1185</v>
      </c>
      <c r="D291" s="132" t="s">
        <v>2438</v>
      </c>
      <c r="E291" s="132" t="s">
        <v>1185</v>
      </c>
      <c r="F291" s="132" t="s">
        <v>3786</v>
      </c>
      <c r="G291" s="132" t="s">
        <v>4482</v>
      </c>
      <c r="H291" s="132" t="s">
        <v>5173</v>
      </c>
      <c r="I291" s="132" t="s">
        <v>5860</v>
      </c>
      <c r="J291" s="132" t="s">
        <v>5860</v>
      </c>
      <c r="K291" s="132" t="s">
        <v>6549</v>
      </c>
      <c r="L291" s="132" t="s">
        <v>7243</v>
      </c>
      <c r="M291" s="132" t="s">
        <v>7934</v>
      </c>
      <c r="N291" s="132" t="s">
        <v>8620</v>
      </c>
      <c r="O291" s="132" t="s">
        <v>9294</v>
      </c>
      <c r="P291" s="132" t="s">
        <v>9923</v>
      </c>
    </row>
    <row r="292" spans="1:16" ht="70.5" thickBot="1">
      <c r="A292" t="str">
        <f t="shared" si="4"/>
        <v>사료·유기질 비료(별게 제외)</v>
      </c>
      <c r="B292" s="144" t="s">
        <v>1189</v>
      </c>
      <c r="D292" s="132" t="s">
        <v>2439</v>
      </c>
      <c r="E292" s="132" t="s">
        <v>3117</v>
      </c>
      <c r="F292" s="132" t="s">
        <v>3787</v>
      </c>
      <c r="G292" s="132" t="s">
        <v>4483</v>
      </c>
      <c r="H292" s="132" t="s">
        <v>5174</v>
      </c>
      <c r="I292" s="132" t="s">
        <v>5861</v>
      </c>
      <c r="J292" s="132" t="s">
        <v>5861</v>
      </c>
      <c r="K292" s="132" t="s">
        <v>6550</v>
      </c>
      <c r="L292" s="132" t="s">
        <v>7244</v>
      </c>
      <c r="M292" s="132" t="s">
        <v>7935</v>
      </c>
      <c r="N292" s="132" t="s">
        <v>8621</v>
      </c>
      <c r="O292" s="132" t="s">
        <v>9295</v>
      </c>
      <c r="P292" s="132" t="s">
        <v>9924</v>
      </c>
    </row>
    <row r="293" spans="1:16" ht="18.5" thickBot="1">
      <c r="A293" t="str">
        <f t="shared" si="4"/>
        <v>담배</v>
      </c>
      <c r="B293" s="144" t="s">
        <v>1192</v>
      </c>
      <c r="D293" s="132" t="s">
        <v>2440</v>
      </c>
      <c r="E293" s="132" t="s">
        <v>3118</v>
      </c>
      <c r="F293" s="132" t="s">
        <v>3788</v>
      </c>
      <c r="G293" s="132" t="s">
        <v>4484</v>
      </c>
      <c r="H293" s="132" t="s">
        <v>5175</v>
      </c>
      <c r="I293" s="132" t="s">
        <v>5862</v>
      </c>
      <c r="J293" s="132" t="s">
        <v>5862</v>
      </c>
      <c r="K293" s="132" t="s">
        <v>6551</v>
      </c>
      <c r="L293" s="132" t="s">
        <v>7245</v>
      </c>
      <c r="M293" s="132" t="s">
        <v>7936</v>
      </c>
      <c r="N293" s="132" t="s">
        <v>8622</v>
      </c>
      <c r="O293" s="132" t="s">
        <v>9296</v>
      </c>
      <c r="P293" s="132" t="s">
        <v>9925</v>
      </c>
    </row>
    <row r="294" spans="1:16" ht="40.5" thickBot="1">
      <c r="A294" t="str">
        <f t="shared" si="4"/>
        <v>섬유 산업 제품</v>
      </c>
      <c r="B294" s="144" t="s">
        <v>1195</v>
      </c>
      <c r="D294" s="132" t="s">
        <v>2441</v>
      </c>
      <c r="E294" s="132" t="s">
        <v>3119</v>
      </c>
      <c r="F294" s="132" t="s">
        <v>3789</v>
      </c>
      <c r="G294" s="132" t="s">
        <v>4485</v>
      </c>
      <c r="H294" s="132" t="s">
        <v>5176</v>
      </c>
      <c r="I294" s="132" t="s">
        <v>5863</v>
      </c>
      <c r="J294" s="132" t="s">
        <v>5863</v>
      </c>
      <c r="K294" s="132" t="s">
        <v>6552</v>
      </c>
      <c r="L294" s="132" t="s">
        <v>7246</v>
      </c>
      <c r="M294" s="132" t="s">
        <v>7937</v>
      </c>
      <c r="N294" s="132" t="s">
        <v>8623</v>
      </c>
      <c r="O294" s="132" t="s">
        <v>9297</v>
      </c>
      <c r="P294" s="132" t="s">
        <v>9926</v>
      </c>
    </row>
    <row r="295" spans="1:16" ht="60.5" thickBot="1">
      <c r="A295" t="str">
        <f t="shared" si="4"/>
        <v>의류·기타 섬유 기제품</v>
      </c>
      <c r="B295" s="144" t="s">
        <v>1198</v>
      </c>
      <c r="D295" s="132" t="s">
        <v>2442</v>
      </c>
      <c r="E295" s="132" t="s">
        <v>3120</v>
      </c>
      <c r="F295" s="132" t="s">
        <v>3790</v>
      </c>
      <c r="G295" s="132" t="s">
        <v>4486</v>
      </c>
      <c r="H295" s="132" t="s">
        <v>5177</v>
      </c>
      <c r="I295" s="132" t="s">
        <v>5864</v>
      </c>
      <c r="J295" s="132" t="s">
        <v>5864</v>
      </c>
      <c r="K295" s="132" t="s">
        <v>6553</v>
      </c>
      <c r="L295" s="132" t="s">
        <v>7247</v>
      </c>
      <c r="M295" s="132" t="s">
        <v>7938</v>
      </c>
      <c r="N295" s="132" t="s">
        <v>8624</v>
      </c>
      <c r="O295" s="132" t="s">
        <v>9298</v>
      </c>
      <c r="P295" s="132" t="s">
        <v>9927</v>
      </c>
    </row>
    <row r="296" spans="1:16" ht="30.5" thickBot="1">
      <c r="A296" t="str">
        <f t="shared" si="4"/>
        <v>목재・목제품</v>
      </c>
      <c r="B296" s="144" t="s">
        <v>1202</v>
      </c>
      <c r="D296" s="132" t="s">
        <v>2443</v>
      </c>
      <c r="E296" s="132" t="s">
        <v>3121</v>
      </c>
      <c r="F296" s="132" t="s">
        <v>3791</v>
      </c>
      <c r="G296" s="132" t="s">
        <v>4487</v>
      </c>
      <c r="H296" s="132" t="s">
        <v>5178</v>
      </c>
      <c r="I296" s="132" t="s">
        <v>5865</v>
      </c>
      <c r="J296" s="132" t="s">
        <v>5865</v>
      </c>
      <c r="K296" s="132" t="s">
        <v>6554</v>
      </c>
      <c r="L296" s="132" t="s">
        <v>7248</v>
      </c>
      <c r="M296" s="132" t="s">
        <v>7939</v>
      </c>
      <c r="N296" s="132" t="s">
        <v>8625</v>
      </c>
      <c r="O296" s="132" t="s">
        <v>9299</v>
      </c>
      <c r="P296" s="132" t="s">
        <v>9928</v>
      </c>
    </row>
    <row r="297" spans="1:16" ht="30.5" thickBot="1">
      <c r="A297" t="str">
        <f t="shared" si="4"/>
        <v>가구・장비품</v>
      </c>
      <c r="B297" s="144" t="s">
        <v>1205</v>
      </c>
      <c r="D297" s="132" t="s">
        <v>2444</v>
      </c>
      <c r="E297" s="132" t="s">
        <v>3122</v>
      </c>
      <c r="F297" s="132" t="s">
        <v>3792</v>
      </c>
      <c r="G297" s="132" t="s">
        <v>4488</v>
      </c>
      <c r="H297" s="132" t="s">
        <v>5179</v>
      </c>
      <c r="I297" s="132" t="s">
        <v>5866</v>
      </c>
      <c r="J297" s="132" t="s">
        <v>5866</v>
      </c>
      <c r="K297" s="132" t="s">
        <v>6555</v>
      </c>
      <c r="L297" s="132" t="s">
        <v>7249</v>
      </c>
      <c r="M297" s="132" t="s">
        <v>7940</v>
      </c>
      <c r="N297" s="132" t="s">
        <v>8626</v>
      </c>
      <c r="O297" s="132" t="s">
        <v>9300</v>
      </c>
      <c r="P297" s="132" t="s">
        <v>9929</v>
      </c>
    </row>
    <row r="298" spans="1:16" ht="40.5" thickBot="1">
      <c r="A298" t="str">
        <f t="shared" si="4"/>
        <v>펄프, 종이, 판지, 가공지</v>
      </c>
      <c r="B298" s="144" t="s">
        <v>1209</v>
      </c>
      <c r="D298" s="132" t="s">
        <v>2445</v>
      </c>
      <c r="E298" s="132" t="s">
        <v>3123</v>
      </c>
      <c r="F298" s="132" t="s">
        <v>3793</v>
      </c>
      <c r="G298" s="132" t="s">
        <v>4489</v>
      </c>
      <c r="H298" s="132" t="s">
        <v>5180</v>
      </c>
      <c r="I298" s="132" t="s">
        <v>5867</v>
      </c>
      <c r="J298" s="132" t="s">
        <v>5867</v>
      </c>
      <c r="K298" s="132" t="s">
        <v>6556</v>
      </c>
      <c r="L298" s="132" t="s">
        <v>7250</v>
      </c>
      <c r="M298" s="132" t="s">
        <v>7941</v>
      </c>
      <c r="N298" s="132" t="s">
        <v>8627</v>
      </c>
      <c r="O298" s="132" t="s">
        <v>9301</v>
      </c>
      <c r="P298" s="132" t="s">
        <v>9930</v>
      </c>
    </row>
    <row r="299" spans="1:16" ht="30.5" thickBot="1">
      <c r="A299" t="str">
        <f t="shared" si="4"/>
        <v>종이 가공품</v>
      </c>
      <c r="B299" s="144" t="s">
        <v>1213</v>
      </c>
      <c r="D299" s="132" t="s">
        <v>2446</v>
      </c>
      <c r="E299" s="132" t="s">
        <v>3124</v>
      </c>
      <c r="F299" s="132" t="s">
        <v>3794</v>
      </c>
      <c r="G299" s="132" t="s">
        <v>4490</v>
      </c>
      <c r="H299" s="132" t="s">
        <v>5181</v>
      </c>
      <c r="I299" s="132" t="s">
        <v>5868</v>
      </c>
      <c r="J299" s="132" t="s">
        <v>5868</v>
      </c>
      <c r="K299" s="132" t="s">
        <v>6557</v>
      </c>
      <c r="L299" s="132" t="s">
        <v>7251</v>
      </c>
      <c r="M299" s="132" t="s">
        <v>7942</v>
      </c>
      <c r="N299" s="132" t="s">
        <v>8628</v>
      </c>
      <c r="O299" s="132" t="s">
        <v>9302</v>
      </c>
      <c r="P299" s="132" t="s">
        <v>9931</v>
      </c>
    </row>
    <row r="300" spans="1:16" ht="50.5" thickBot="1">
      <c r="A300" t="str">
        <f t="shared" si="4"/>
        <v>인쇄·제판·제본</v>
      </c>
      <c r="B300" s="144" t="s">
        <v>1216</v>
      </c>
      <c r="D300" s="132" t="s">
        <v>2447</v>
      </c>
      <c r="E300" s="132" t="s">
        <v>3125</v>
      </c>
      <c r="F300" s="132" t="s">
        <v>3795</v>
      </c>
      <c r="G300" s="132" t="s">
        <v>4491</v>
      </c>
      <c r="H300" s="132" t="s">
        <v>5182</v>
      </c>
      <c r="I300" s="132" t="s">
        <v>5869</v>
      </c>
      <c r="J300" s="132" t="s">
        <v>5869</v>
      </c>
      <c r="K300" s="132" t="s">
        <v>6558</v>
      </c>
      <c r="L300" s="132" t="s">
        <v>7252</v>
      </c>
      <c r="M300" s="132" t="s">
        <v>7943</v>
      </c>
      <c r="N300" s="132" t="s">
        <v>8629</v>
      </c>
      <c r="O300" s="132" t="s">
        <v>9303</v>
      </c>
      <c r="P300" s="132" t="s">
        <v>9932</v>
      </c>
    </row>
    <row r="301" spans="1:16" ht="20.5" thickBot="1">
      <c r="A301" t="str">
        <f t="shared" si="4"/>
        <v>화학 비료</v>
      </c>
      <c r="B301" s="144" t="s">
        <v>1220</v>
      </c>
      <c r="D301" s="132" t="s">
        <v>2448</v>
      </c>
      <c r="E301" s="132" t="s">
        <v>3126</v>
      </c>
      <c r="F301" s="132" t="s">
        <v>3796</v>
      </c>
      <c r="G301" s="132" t="s">
        <v>4492</v>
      </c>
      <c r="H301" s="132" t="s">
        <v>5183</v>
      </c>
      <c r="I301" s="132" t="s">
        <v>5870</v>
      </c>
      <c r="J301" s="132" t="s">
        <v>5870</v>
      </c>
      <c r="K301" s="132" t="s">
        <v>6559</v>
      </c>
      <c r="L301" s="132" t="s">
        <v>7253</v>
      </c>
      <c r="M301" s="132" t="s">
        <v>7944</v>
      </c>
      <c r="N301" s="132" t="s">
        <v>8630</v>
      </c>
      <c r="O301" s="132" t="s">
        <v>9304</v>
      </c>
      <c r="P301" s="132" t="s">
        <v>3126</v>
      </c>
    </row>
    <row r="302" spans="1:16" ht="30.5" thickBot="1">
      <c r="A302" t="str">
        <f t="shared" si="4"/>
        <v>무기 화학 공업 제품</v>
      </c>
      <c r="B302" s="144" t="s">
        <v>41</v>
      </c>
      <c r="D302" s="132" t="s">
        <v>2449</v>
      </c>
      <c r="E302" s="132" t="s">
        <v>3127</v>
      </c>
      <c r="F302" s="132" t="s">
        <v>3797</v>
      </c>
      <c r="G302" s="132" t="s">
        <v>4493</v>
      </c>
      <c r="H302" s="132" t="s">
        <v>5184</v>
      </c>
      <c r="I302" s="132" t="s">
        <v>5871</v>
      </c>
      <c r="J302" s="132" t="s">
        <v>5871</v>
      </c>
      <c r="K302" s="132" t="s">
        <v>6560</v>
      </c>
      <c r="L302" s="132" t="s">
        <v>7254</v>
      </c>
      <c r="M302" s="132" t="s">
        <v>7945</v>
      </c>
      <c r="N302" s="132" t="s">
        <v>8631</v>
      </c>
      <c r="O302" s="132" t="s">
        <v>9305</v>
      </c>
      <c r="P302" s="132" t="s">
        <v>9933</v>
      </c>
    </row>
    <row r="303" spans="1:16" ht="40.5" thickBot="1">
      <c r="A303" t="str">
        <f t="shared" si="4"/>
        <v>석유화학계 기초제품</v>
      </c>
      <c r="B303" s="144" t="s">
        <v>1228</v>
      </c>
      <c r="D303" s="132" t="s">
        <v>2450</v>
      </c>
      <c r="E303" s="132" t="s">
        <v>3128</v>
      </c>
      <c r="F303" s="132" t="s">
        <v>3798</v>
      </c>
      <c r="G303" s="132" t="s">
        <v>4494</v>
      </c>
      <c r="H303" s="132" t="s">
        <v>5185</v>
      </c>
      <c r="I303" s="132" t="s">
        <v>5872</v>
      </c>
      <c r="J303" s="132" t="s">
        <v>5872</v>
      </c>
      <c r="K303" s="132" t="s">
        <v>6561</v>
      </c>
      <c r="L303" s="132" t="s">
        <v>7255</v>
      </c>
      <c r="M303" s="132" t="s">
        <v>7946</v>
      </c>
      <c r="N303" s="132" t="s">
        <v>8632</v>
      </c>
      <c r="O303" s="132" t="s">
        <v>9306</v>
      </c>
      <c r="P303" s="132" t="s">
        <v>9934</v>
      </c>
    </row>
    <row r="304" spans="1:16" ht="100.5" thickBot="1">
      <c r="A304" t="str">
        <f t="shared" si="4"/>
        <v>유기화학공업제품(석유화학계 기초제품・합성수지를 제외한다.)</v>
      </c>
      <c r="B304" s="144" t="s">
        <v>1233</v>
      </c>
      <c r="D304" s="132" t="s">
        <v>2451</v>
      </c>
      <c r="E304" s="132" t="s">
        <v>3129</v>
      </c>
      <c r="F304" s="132" t="s">
        <v>3799</v>
      </c>
      <c r="G304" s="132" t="s">
        <v>4495</v>
      </c>
      <c r="H304" s="132" t="s">
        <v>5186</v>
      </c>
      <c r="I304" s="132" t="s">
        <v>5873</v>
      </c>
      <c r="J304" s="132" t="s">
        <v>5873</v>
      </c>
      <c r="K304" s="132" t="s">
        <v>6562</v>
      </c>
      <c r="L304" s="132" t="s">
        <v>7256</v>
      </c>
      <c r="M304" s="132" t="s">
        <v>7947</v>
      </c>
      <c r="N304" s="132" t="s">
        <v>8633</v>
      </c>
      <c r="O304" s="132" t="s">
        <v>9307</v>
      </c>
      <c r="P304" s="132" t="s">
        <v>9935</v>
      </c>
    </row>
    <row r="305" spans="1:16" ht="20.5" thickBot="1">
      <c r="A305" t="str">
        <f t="shared" si="4"/>
        <v>합성수지</v>
      </c>
      <c r="B305" s="144" t="s">
        <v>1236</v>
      </c>
      <c r="D305" s="132" t="s">
        <v>2452</v>
      </c>
      <c r="E305" s="132" t="s">
        <v>1236</v>
      </c>
      <c r="F305" s="132" t="s">
        <v>3800</v>
      </c>
      <c r="G305" s="132" t="s">
        <v>4496</v>
      </c>
      <c r="H305" s="132" t="s">
        <v>5187</v>
      </c>
      <c r="I305" s="132" t="s">
        <v>5874</v>
      </c>
      <c r="J305" s="132" t="s">
        <v>5874</v>
      </c>
      <c r="K305" s="132" t="s">
        <v>6563</v>
      </c>
      <c r="L305" s="132" t="s">
        <v>7257</v>
      </c>
      <c r="M305" s="132" t="s">
        <v>7948</v>
      </c>
      <c r="N305" s="132" t="s">
        <v>8634</v>
      </c>
      <c r="O305" s="132" t="s">
        <v>9308</v>
      </c>
      <c r="P305" s="132" t="s">
        <v>9936</v>
      </c>
    </row>
    <row r="306" spans="1:16" ht="20.5" thickBot="1">
      <c r="A306" t="str">
        <f t="shared" si="4"/>
        <v>화학 섬유</v>
      </c>
      <c r="B306" s="144" t="s">
        <v>1240</v>
      </c>
      <c r="D306" s="132" t="s">
        <v>2453</v>
      </c>
      <c r="E306" s="132" t="s">
        <v>3130</v>
      </c>
      <c r="F306" s="132" t="s">
        <v>3801</v>
      </c>
      <c r="G306" s="132" t="s">
        <v>4497</v>
      </c>
      <c r="H306" s="132" t="s">
        <v>5188</v>
      </c>
      <c r="I306" s="132" t="s">
        <v>5875</v>
      </c>
      <c r="J306" s="132" t="s">
        <v>5875</v>
      </c>
      <c r="K306" s="132" t="s">
        <v>6564</v>
      </c>
      <c r="L306" s="132" t="s">
        <v>7258</v>
      </c>
      <c r="M306" s="132" t="s">
        <v>7949</v>
      </c>
      <c r="N306" s="132" t="s">
        <v>8635</v>
      </c>
      <c r="O306" s="132" t="s">
        <v>9309</v>
      </c>
      <c r="P306" s="132" t="s">
        <v>9937</v>
      </c>
    </row>
    <row r="307" spans="1:16" ht="30.5" thickBot="1">
      <c r="A307" t="str">
        <f t="shared" si="4"/>
        <v>의약품</v>
      </c>
      <c r="B307" s="144" t="s">
        <v>1243</v>
      </c>
      <c r="D307" s="132" t="s">
        <v>2454</v>
      </c>
      <c r="E307" s="132" t="s">
        <v>3131</v>
      </c>
      <c r="F307" s="132" t="s">
        <v>3802</v>
      </c>
      <c r="G307" s="132" t="s">
        <v>4498</v>
      </c>
      <c r="H307" s="132" t="s">
        <v>5189</v>
      </c>
      <c r="I307" s="132" t="s">
        <v>5876</v>
      </c>
      <c r="J307" s="132" t="s">
        <v>5876</v>
      </c>
      <c r="K307" s="132" t="s">
        <v>6565</v>
      </c>
      <c r="L307" s="132" t="s">
        <v>7259</v>
      </c>
      <c r="M307" s="132" t="s">
        <v>7950</v>
      </c>
      <c r="N307" s="132" t="s">
        <v>8636</v>
      </c>
      <c r="O307" s="132" t="s">
        <v>9310</v>
      </c>
      <c r="P307" s="132" t="s">
        <v>9938</v>
      </c>
    </row>
    <row r="308" spans="1:16" ht="60.5" thickBot="1">
      <c r="A308" t="str">
        <f t="shared" si="4"/>
        <v>화학 최종 제품(의약품 제외)</v>
      </c>
      <c r="B308" s="144" t="s">
        <v>1246</v>
      </c>
      <c r="D308" s="132" t="s">
        <v>2455</v>
      </c>
      <c r="E308" s="132" t="s">
        <v>3132</v>
      </c>
      <c r="F308" s="132" t="s">
        <v>3803</v>
      </c>
      <c r="G308" s="132" t="s">
        <v>4499</v>
      </c>
      <c r="H308" s="132" t="s">
        <v>5190</v>
      </c>
      <c r="I308" s="132" t="s">
        <v>5877</v>
      </c>
      <c r="J308" s="132" t="s">
        <v>5877</v>
      </c>
      <c r="K308" s="132" t="s">
        <v>6566</v>
      </c>
      <c r="L308" s="132" t="s">
        <v>7260</v>
      </c>
      <c r="M308" s="132" t="s">
        <v>7951</v>
      </c>
      <c r="N308" s="132" t="s">
        <v>8637</v>
      </c>
      <c r="O308" s="132" t="s">
        <v>9311</v>
      </c>
      <c r="P308" s="132" t="s">
        <v>9939</v>
      </c>
    </row>
    <row r="309" spans="1:16" ht="30.5" thickBot="1">
      <c r="A309" t="str">
        <f t="shared" si="4"/>
        <v>석유 제품</v>
      </c>
      <c r="B309" s="144" t="s">
        <v>1250</v>
      </c>
      <c r="D309" s="132" t="s">
        <v>2456</v>
      </c>
      <c r="E309" s="132" t="s">
        <v>3133</v>
      </c>
      <c r="F309" s="132" t="s">
        <v>3804</v>
      </c>
      <c r="G309" s="132" t="s">
        <v>4500</v>
      </c>
      <c r="H309" s="132" t="s">
        <v>5191</v>
      </c>
      <c r="I309" s="132" t="s">
        <v>5878</v>
      </c>
      <c r="J309" s="132" t="s">
        <v>5878</v>
      </c>
      <c r="K309" s="132" t="s">
        <v>6567</v>
      </c>
      <c r="L309" s="132" t="s">
        <v>7261</v>
      </c>
      <c r="M309" s="132" t="s">
        <v>7952</v>
      </c>
      <c r="N309" s="132" t="s">
        <v>8638</v>
      </c>
      <c r="O309" s="132" t="s">
        <v>9312</v>
      </c>
      <c r="P309" s="132" t="s">
        <v>9940</v>
      </c>
    </row>
    <row r="310" spans="1:16" ht="20.5" thickBot="1">
      <c r="A310" t="str">
        <f t="shared" si="4"/>
        <v>석탄 제품</v>
      </c>
      <c r="B310" s="144" t="s">
        <v>1254</v>
      </c>
      <c r="D310" s="132" t="s">
        <v>2457</v>
      </c>
      <c r="E310" s="132" t="s">
        <v>3134</v>
      </c>
      <c r="F310" s="132" t="s">
        <v>3805</v>
      </c>
      <c r="G310" s="132" t="s">
        <v>4501</v>
      </c>
      <c r="H310" s="132" t="s">
        <v>5192</v>
      </c>
      <c r="I310" s="132" t="s">
        <v>5879</v>
      </c>
      <c r="J310" s="132" t="s">
        <v>5879</v>
      </c>
      <c r="K310" s="132" t="s">
        <v>6568</v>
      </c>
      <c r="L310" s="132" t="s">
        <v>7262</v>
      </c>
      <c r="M310" s="132" t="s">
        <v>7953</v>
      </c>
      <c r="N310" s="132" t="s">
        <v>8639</v>
      </c>
      <c r="O310" s="132" t="s">
        <v>9313</v>
      </c>
      <c r="P310" s="132" t="s">
        <v>9941</v>
      </c>
    </row>
    <row r="311" spans="1:16" ht="20.5" thickBot="1">
      <c r="A311" t="str">
        <f t="shared" si="4"/>
        <v>플라스틱 제품</v>
      </c>
      <c r="B311" s="144" t="s">
        <v>165</v>
      </c>
      <c r="D311" s="132" t="s">
        <v>2458</v>
      </c>
      <c r="E311" s="132" t="s">
        <v>3135</v>
      </c>
      <c r="F311" s="132" t="s">
        <v>3806</v>
      </c>
      <c r="G311" s="132" t="s">
        <v>4502</v>
      </c>
      <c r="H311" s="132" t="s">
        <v>5193</v>
      </c>
      <c r="I311" s="132" t="s">
        <v>5880</v>
      </c>
      <c r="J311" s="132" t="s">
        <v>5880</v>
      </c>
      <c r="K311" s="132" t="s">
        <v>6569</v>
      </c>
      <c r="L311" s="132" t="s">
        <v>7263</v>
      </c>
      <c r="M311" s="132" t="s">
        <v>7954</v>
      </c>
      <c r="N311" s="132" t="s">
        <v>8640</v>
      </c>
      <c r="O311" s="132" t="s">
        <v>9314</v>
      </c>
      <c r="P311" s="132" t="s">
        <v>9942</v>
      </c>
    </row>
    <row r="312" spans="1:16" ht="20.5" thickBot="1">
      <c r="A312" t="str">
        <f t="shared" si="4"/>
        <v>고무 제품</v>
      </c>
      <c r="B312" s="144" t="s">
        <v>1261</v>
      </c>
      <c r="D312" s="132" t="s">
        <v>2459</v>
      </c>
      <c r="E312" s="132" t="s">
        <v>3136</v>
      </c>
      <c r="F312" s="132" t="s">
        <v>3807</v>
      </c>
      <c r="G312" s="132" t="s">
        <v>4503</v>
      </c>
      <c r="H312" s="132" t="s">
        <v>5194</v>
      </c>
      <c r="I312" s="132" t="s">
        <v>5881</v>
      </c>
      <c r="J312" s="132" t="s">
        <v>5881</v>
      </c>
      <c r="K312" s="132" t="s">
        <v>6570</v>
      </c>
      <c r="L312" s="132" t="s">
        <v>7264</v>
      </c>
      <c r="M312" s="132" t="s">
        <v>7955</v>
      </c>
      <c r="N312" s="132" t="s">
        <v>8641</v>
      </c>
      <c r="O312" s="132" t="s">
        <v>6570</v>
      </c>
      <c r="P312" s="132" t="s">
        <v>9943</v>
      </c>
    </row>
    <row r="313" spans="1:16" ht="40.5" thickBot="1">
      <c r="A313" t="str">
        <f t="shared" si="4"/>
        <v>핥아 가죽 · 가죽 제품 · 모피</v>
      </c>
      <c r="B313" s="144" t="s">
        <v>1264</v>
      </c>
      <c r="D313" s="132" t="s">
        <v>2460</v>
      </c>
      <c r="E313" s="132" t="s">
        <v>3137</v>
      </c>
      <c r="F313" s="132" t="s">
        <v>3808</v>
      </c>
      <c r="G313" s="132" t="s">
        <v>4504</v>
      </c>
      <c r="H313" s="132" t="s">
        <v>5195</v>
      </c>
      <c r="I313" s="132" t="s">
        <v>5882</v>
      </c>
      <c r="J313" s="132" t="s">
        <v>5882</v>
      </c>
      <c r="K313" s="132" t="s">
        <v>6571</v>
      </c>
      <c r="L313" s="132" t="s">
        <v>7265</v>
      </c>
      <c r="M313" s="132" t="s">
        <v>7956</v>
      </c>
      <c r="N313" s="132" t="s">
        <v>8642</v>
      </c>
      <c r="O313" s="132" t="s">
        <v>9315</v>
      </c>
      <c r="P313" s="132" t="s">
        <v>9944</v>
      </c>
    </row>
    <row r="314" spans="1:16" ht="30.5" thickBot="1">
      <c r="A314" t="str">
        <f t="shared" si="4"/>
        <v>유리 및 유리 제품</v>
      </c>
      <c r="B314" s="144" t="s">
        <v>162</v>
      </c>
      <c r="D314" s="132" t="s">
        <v>2461</v>
      </c>
      <c r="E314" s="132" t="s">
        <v>3138</v>
      </c>
      <c r="F314" s="132" t="s">
        <v>3809</v>
      </c>
      <c r="G314" s="132" t="s">
        <v>4505</v>
      </c>
      <c r="H314" s="132" t="s">
        <v>5196</v>
      </c>
      <c r="I314" s="132" t="s">
        <v>5883</v>
      </c>
      <c r="J314" s="132" t="s">
        <v>5883</v>
      </c>
      <c r="K314" s="132" t="s">
        <v>6572</v>
      </c>
      <c r="L314" s="132" t="s">
        <v>7266</v>
      </c>
      <c r="M314" s="132" t="s">
        <v>7957</v>
      </c>
      <c r="N314" s="132" t="s">
        <v>8643</v>
      </c>
      <c r="O314" s="132" t="s">
        <v>9316</v>
      </c>
      <c r="P314" s="132" t="s">
        <v>9945</v>
      </c>
    </row>
    <row r="315" spans="1:16" ht="30.5" thickBot="1">
      <c r="A315" t="str">
        <f t="shared" si="4"/>
        <v>시멘트 시멘트 제품</v>
      </c>
      <c r="B315" s="144" t="s">
        <v>1271</v>
      </c>
      <c r="D315" s="132" t="s">
        <v>2462</v>
      </c>
      <c r="E315" s="132" t="s">
        <v>3139</v>
      </c>
      <c r="F315" s="132" t="s">
        <v>3810</v>
      </c>
      <c r="G315" s="132" t="s">
        <v>4506</v>
      </c>
      <c r="H315" s="132" t="s">
        <v>5197</v>
      </c>
      <c r="I315" s="132" t="s">
        <v>5884</v>
      </c>
      <c r="J315" s="132" t="s">
        <v>5884</v>
      </c>
      <c r="K315" s="132" t="s">
        <v>6573</v>
      </c>
      <c r="L315" s="132" t="s">
        <v>7267</v>
      </c>
      <c r="M315" s="132" t="s">
        <v>7958</v>
      </c>
      <c r="N315" s="132" t="s">
        <v>8644</v>
      </c>
      <c r="O315" s="132" t="s">
        <v>9317</v>
      </c>
      <c r="P315" s="132" t="s">
        <v>9946</v>
      </c>
    </row>
    <row r="316" spans="1:16" ht="18.5" thickBot="1">
      <c r="A316" t="str">
        <f t="shared" si="4"/>
        <v>도자기</v>
      </c>
      <c r="B316" s="144" t="s">
        <v>44</v>
      </c>
      <c r="D316" s="132" t="s">
        <v>2463</v>
      </c>
      <c r="E316" s="132" t="s">
        <v>3140</v>
      </c>
      <c r="F316" s="132" t="s">
        <v>3811</v>
      </c>
      <c r="G316" s="132" t="s">
        <v>4507</v>
      </c>
      <c r="H316" s="132" t="s">
        <v>5198</v>
      </c>
      <c r="I316" s="132" t="s">
        <v>5885</v>
      </c>
      <c r="J316" s="132" t="s">
        <v>5885</v>
      </c>
      <c r="K316" s="132" t="s">
        <v>6574</v>
      </c>
      <c r="L316" s="132" t="s">
        <v>7268</v>
      </c>
      <c r="M316" s="132" t="s">
        <v>7959</v>
      </c>
      <c r="N316" s="132" t="s">
        <v>8645</v>
      </c>
      <c r="O316" s="132" t="s">
        <v>5198</v>
      </c>
      <c r="P316" s="132" t="s">
        <v>3140</v>
      </c>
    </row>
    <row r="317" spans="1:16" ht="50.5" thickBot="1">
      <c r="A317" t="str">
        <f t="shared" si="4"/>
        <v>기타 가마 및 토석 제품</v>
      </c>
      <c r="B317" s="144" t="s">
        <v>1278</v>
      </c>
      <c r="D317" s="132" t="s">
        <v>2464</v>
      </c>
      <c r="E317" s="132" t="s">
        <v>3141</v>
      </c>
      <c r="F317" s="132" t="s">
        <v>3812</v>
      </c>
      <c r="G317" s="132" t="s">
        <v>4508</v>
      </c>
      <c r="H317" s="132" t="s">
        <v>5199</v>
      </c>
      <c r="I317" s="132" t="s">
        <v>5886</v>
      </c>
      <c r="J317" s="132" t="s">
        <v>5886</v>
      </c>
      <c r="K317" s="132" t="s">
        <v>6575</v>
      </c>
      <c r="L317" s="132" t="s">
        <v>7269</v>
      </c>
      <c r="M317" s="132" t="s">
        <v>7960</v>
      </c>
      <c r="N317" s="132" t="s">
        <v>8646</v>
      </c>
      <c r="O317" s="132" t="s">
        <v>9318</v>
      </c>
      <c r="P317" s="132" t="s">
        <v>9947</v>
      </c>
    </row>
    <row r="318" spans="1:16" ht="30.5" thickBot="1">
      <c r="A318" t="str">
        <f t="shared" si="4"/>
        <v>선철·조강</v>
      </c>
      <c r="B318" s="144" t="s">
        <v>1282</v>
      </c>
      <c r="D318" s="132" t="s">
        <v>2465</v>
      </c>
      <c r="E318" s="132" t="s">
        <v>3142</v>
      </c>
      <c r="F318" s="132" t="s">
        <v>3813</v>
      </c>
      <c r="G318" s="132" t="s">
        <v>4509</v>
      </c>
      <c r="H318" s="132" t="s">
        <v>5200</v>
      </c>
      <c r="I318" s="132" t="s">
        <v>5887</v>
      </c>
      <c r="J318" s="132" t="s">
        <v>5887</v>
      </c>
      <c r="K318" s="132" t="s">
        <v>6576</v>
      </c>
      <c r="L318" s="132" t="s">
        <v>7270</v>
      </c>
      <c r="M318" s="132" t="s">
        <v>7961</v>
      </c>
      <c r="N318" s="132" t="s">
        <v>8647</v>
      </c>
      <c r="O318" s="132" t="s">
        <v>9319</v>
      </c>
      <c r="P318" s="132" t="s">
        <v>9948</v>
      </c>
    </row>
    <row r="319" spans="1:16" ht="18.5" thickBot="1">
      <c r="A319" t="str">
        <f t="shared" si="4"/>
        <v>강재</v>
      </c>
      <c r="B319" s="144" t="s">
        <v>46</v>
      </c>
      <c r="D319" s="132" t="s">
        <v>2222</v>
      </c>
      <c r="E319" s="132" t="s">
        <v>104</v>
      </c>
      <c r="F319" s="132" t="s">
        <v>3814</v>
      </c>
      <c r="G319" s="132" t="s">
        <v>4268</v>
      </c>
      <c r="H319" s="132" t="s">
        <v>4956</v>
      </c>
      <c r="I319" s="132" t="s">
        <v>5646</v>
      </c>
      <c r="J319" s="132" t="s">
        <v>5646</v>
      </c>
      <c r="K319" s="132" t="s">
        <v>6337</v>
      </c>
      <c r="L319" s="132" t="s">
        <v>7026</v>
      </c>
      <c r="M319" s="132" t="s">
        <v>7718</v>
      </c>
      <c r="N319" s="132" t="s">
        <v>8409</v>
      </c>
      <c r="O319" s="132" t="s">
        <v>9090</v>
      </c>
      <c r="P319" s="132" t="s">
        <v>9755</v>
      </c>
    </row>
    <row r="320" spans="1:16" ht="40.5" thickBot="1">
      <c r="A320" t="str">
        <f t="shared" si="4"/>
        <v>주조 단조품(철)</v>
      </c>
      <c r="B320" s="144" t="s">
        <v>1289</v>
      </c>
      <c r="D320" s="132" t="s">
        <v>2466</v>
      </c>
      <c r="E320" s="132" t="s">
        <v>3143</v>
      </c>
      <c r="F320" s="132" t="s">
        <v>3815</v>
      </c>
      <c r="G320" s="132" t="s">
        <v>4510</v>
      </c>
      <c r="H320" s="132" t="s">
        <v>5201</v>
      </c>
      <c r="I320" s="132" t="s">
        <v>5888</v>
      </c>
      <c r="J320" s="132" t="s">
        <v>5888</v>
      </c>
      <c r="K320" s="132" t="s">
        <v>6577</v>
      </c>
      <c r="L320" s="132" t="s">
        <v>7271</v>
      </c>
      <c r="M320" s="132" t="s">
        <v>7962</v>
      </c>
      <c r="N320" s="132" t="s">
        <v>8648</v>
      </c>
      <c r="O320" s="132" t="s">
        <v>9320</v>
      </c>
      <c r="P320" s="132" t="s">
        <v>9949</v>
      </c>
    </row>
    <row r="321" spans="1:16" ht="30.5" thickBot="1">
      <c r="A321" t="str">
        <f t="shared" si="4"/>
        <v>기타 철강 제품</v>
      </c>
      <c r="B321" s="144" t="s">
        <v>1293</v>
      </c>
      <c r="D321" s="132" t="s">
        <v>2467</v>
      </c>
      <c r="E321" s="132" t="s">
        <v>3144</v>
      </c>
      <c r="F321" s="132" t="s">
        <v>3816</v>
      </c>
      <c r="G321" s="132" t="s">
        <v>4511</v>
      </c>
      <c r="H321" s="132" t="s">
        <v>5202</v>
      </c>
      <c r="I321" s="132" t="s">
        <v>5889</v>
      </c>
      <c r="J321" s="132" t="s">
        <v>5889</v>
      </c>
      <c r="K321" s="132" t="s">
        <v>6578</v>
      </c>
      <c r="L321" s="132" t="s">
        <v>7272</v>
      </c>
      <c r="M321" s="132" t="s">
        <v>7963</v>
      </c>
      <c r="N321" s="132" t="s">
        <v>8649</v>
      </c>
      <c r="O321" s="132" t="s">
        <v>9321</v>
      </c>
      <c r="P321" s="132" t="s">
        <v>9950</v>
      </c>
    </row>
    <row r="322" spans="1:16" ht="60.5" thickBot="1">
      <c r="A322" t="str">
        <f t="shared" ref="A322:A385" si="5">F322</f>
        <v>비철금속제련·정제</v>
      </c>
      <c r="B322" s="144" t="s">
        <v>1296</v>
      </c>
      <c r="D322" s="132" t="s">
        <v>2468</v>
      </c>
      <c r="E322" s="132" t="s">
        <v>3145</v>
      </c>
      <c r="F322" s="132" t="s">
        <v>3817</v>
      </c>
      <c r="G322" s="132" t="s">
        <v>4512</v>
      </c>
      <c r="H322" s="132" t="s">
        <v>5203</v>
      </c>
      <c r="I322" s="132" t="s">
        <v>5890</v>
      </c>
      <c r="J322" s="132" t="s">
        <v>5890</v>
      </c>
      <c r="K322" s="132" t="s">
        <v>6579</v>
      </c>
      <c r="L322" s="132" t="s">
        <v>7273</v>
      </c>
      <c r="M322" s="132" t="s">
        <v>7964</v>
      </c>
      <c r="N322" s="132" t="s">
        <v>8650</v>
      </c>
      <c r="O322" s="132" t="s">
        <v>9322</v>
      </c>
      <c r="P322" s="132" t="s">
        <v>9951</v>
      </c>
    </row>
    <row r="323" spans="1:16" ht="40.5" thickBot="1">
      <c r="A323" t="str">
        <f t="shared" si="5"/>
        <v>비철금속 가공 제품</v>
      </c>
      <c r="B323" s="144" t="s">
        <v>1300</v>
      </c>
      <c r="D323" s="132" t="s">
        <v>2469</v>
      </c>
      <c r="E323" s="132" t="s">
        <v>3146</v>
      </c>
      <c r="F323" s="132" t="s">
        <v>3818</v>
      </c>
      <c r="G323" s="132" t="s">
        <v>4513</v>
      </c>
      <c r="H323" s="132" t="s">
        <v>5204</v>
      </c>
      <c r="I323" s="132" t="s">
        <v>5891</v>
      </c>
      <c r="J323" s="132" t="s">
        <v>5891</v>
      </c>
      <c r="K323" s="132" t="s">
        <v>6580</v>
      </c>
      <c r="L323" s="132" t="s">
        <v>7274</v>
      </c>
      <c r="M323" s="132" t="s">
        <v>7965</v>
      </c>
      <c r="N323" s="132" t="s">
        <v>8651</v>
      </c>
      <c r="O323" s="132" t="s">
        <v>9323</v>
      </c>
      <c r="P323" s="132" t="s">
        <v>9952</v>
      </c>
    </row>
    <row r="324" spans="1:16" ht="60.5" thickBot="1">
      <c r="A324" t="str">
        <f t="shared" si="5"/>
        <v>건설용・건축용 금속 제품</v>
      </c>
      <c r="B324" s="144" t="s">
        <v>1304</v>
      </c>
      <c r="D324" s="132" t="s">
        <v>2470</v>
      </c>
      <c r="E324" s="132" t="s">
        <v>3147</v>
      </c>
      <c r="F324" s="132" t="s">
        <v>3819</v>
      </c>
      <c r="G324" s="132" t="s">
        <v>4514</v>
      </c>
      <c r="H324" s="132" t="s">
        <v>5205</v>
      </c>
      <c r="I324" s="132" t="s">
        <v>5892</v>
      </c>
      <c r="J324" s="132" t="s">
        <v>5892</v>
      </c>
      <c r="K324" s="132" t="s">
        <v>6581</v>
      </c>
      <c r="L324" s="132" t="s">
        <v>7275</v>
      </c>
      <c r="M324" s="132" t="s">
        <v>7966</v>
      </c>
      <c r="N324" s="132" t="s">
        <v>8652</v>
      </c>
      <c r="O324" s="132" t="s">
        <v>9324</v>
      </c>
      <c r="P324" s="132" t="s">
        <v>9953</v>
      </c>
    </row>
    <row r="325" spans="1:16" ht="30.5" thickBot="1">
      <c r="A325" t="str">
        <f t="shared" si="5"/>
        <v>기타 금속 제품</v>
      </c>
      <c r="B325" s="144" t="s">
        <v>1308</v>
      </c>
      <c r="D325" s="132" t="s">
        <v>2471</v>
      </c>
      <c r="E325" s="132" t="s">
        <v>3148</v>
      </c>
      <c r="F325" s="132" t="s">
        <v>3820</v>
      </c>
      <c r="G325" s="132" t="s">
        <v>4515</v>
      </c>
      <c r="H325" s="132" t="s">
        <v>5206</v>
      </c>
      <c r="I325" s="132" t="s">
        <v>5893</v>
      </c>
      <c r="J325" s="132" t="s">
        <v>5893</v>
      </c>
      <c r="K325" s="132" t="s">
        <v>6582</v>
      </c>
      <c r="L325" s="132" t="s">
        <v>7276</v>
      </c>
      <c r="M325" s="132" t="s">
        <v>7967</v>
      </c>
      <c r="N325" s="132" t="s">
        <v>8653</v>
      </c>
      <c r="O325" s="132" t="s">
        <v>9325</v>
      </c>
      <c r="P325" s="132" t="s">
        <v>9954</v>
      </c>
    </row>
    <row r="326" spans="1:16" ht="30.5" thickBot="1">
      <c r="A326" t="str">
        <f t="shared" si="5"/>
        <v>납 기계</v>
      </c>
      <c r="B326" s="144" t="s">
        <v>77</v>
      </c>
      <c r="D326" s="132" t="s">
        <v>2405</v>
      </c>
      <c r="E326" s="132" t="s">
        <v>3086</v>
      </c>
      <c r="F326" s="132" t="s">
        <v>3753</v>
      </c>
      <c r="G326" s="132" t="s">
        <v>4449</v>
      </c>
      <c r="H326" s="132" t="s">
        <v>5140</v>
      </c>
      <c r="I326" s="132" t="s">
        <v>5827</v>
      </c>
      <c r="J326" s="132" t="s">
        <v>5827</v>
      </c>
      <c r="K326" s="132" t="s">
        <v>6516</v>
      </c>
      <c r="L326" s="132" t="s">
        <v>7210</v>
      </c>
      <c r="M326" s="132" t="s">
        <v>7901</v>
      </c>
      <c r="N326" s="132" t="s">
        <v>8587</v>
      </c>
      <c r="O326" s="132" t="s">
        <v>9262</v>
      </c>
      <c r="P326" s="132" t="s">
        <v>9894</v>
      </c>
    </row>
    <row r="327" spans="1:16" ht="30.5" thickBot="1">
      <c r="A327" t="str">
        <f t="shared" si="5"/>
        <v>생산용 기계</v>
      </c>
      <c r="B327" s="144" t="s">
        <v>1208</v>
      </c>
      <c r="D327" s="132" t="s">
        <v>2406</v>
      </c>
      <c r="E327" s="132" t="s">
        <v>3087</v>
      </c>
      <c r="F327" s="132" t="s">
        <v>3754</v>
      </c>
      <c r="G327" s="132" t="s">
        <v>4450</v>
      </c>
      <c r="H327" s="132" t="s">
        <v>5141</v>
      </c>
      <c r="I327" s="132" t="s">
        <v>5828</v>
      </c>
      <c r="J327" s="132" t="s">
        <v>5828</v>
      </c>
      <c r="K327" s="132" t="s">
        <v>6517</v>
      </c>
      <c r="L327" s="132" t="s">
        <v>7211</v>
      </c>
      <c r="M327" s="132" t="s">
        <v>7902</v>
      </c>
      <c r="N327" s="132" t="s">
        <v>8588</v>
      </c>
      <c r="O327" s="132" t="s">
        <v>9263</v>
      </c>
      <c r="P327" s="132" t="s">
        <v>9895</v>
      </c>
    </row>
    <row r="328" spans="1:16" ht="20.5" thickBot="1">
      <c r="A328" t="str">
        <f t="shared" si="5"/>
        <v>상업용 기계</v>
      </c>
      <c r="B328" s="144" t="s">
        <v>1212</v>
      </c>
      <c r="D328" s="132" t="s">
        <v>2407</v>
      </c>
      <c r="E328" s="132" t="s">
        <v>3088</v>
      </c>
      <c r="F328" s="132" t="s">
        <v>3755</v>
      </c>
      <c r="G328" s="132" t="s">
        <v>4451</v>
      </c>
      <c r="H328" s="132" t="s">
        <v>5142</v>
      </c>
      <c r="I328" s="132" t="s">
        <v>5829</v>
      </c>
      <c r="J328" s="132" t="s">
        <v>5829</v>
      </c>
      <c r="K328" s="132" t="s">
        <v>6518</v>
      </c>
      <c r="L328" s="132" t="s">
        <v>7212</v>
      </c>
      <c r="M328" s="132" t="s">
        <v>7903</v>
      </c>
      <c r="N328" s="132" t="s">
        <v>8589</v>
      </c>
      <c r="O328" s="132" t="s">
        <v>9264</v>
      </c>
      <c r="P328" s="132" t="s">
        <v>9896</v>
      </c>
    </row>
    <row r="329" spans="1:16" ht="20.5" thickBot="1">
      <c r="A329" t="str">
        <f t="shared" si="5"/>
        <v>전자 장치</v>
      </c>
      <c r="B329" s="144" t="s">
        <v>1319</v>
      </c>
      <c r="D329" s="132" t="s">
        <v>2472</v>
      </c>
      <c r="E329" s="132" t="s">
        <v>3149</v>
      </c>
      <c r="F329" s="132" t="s">
        <v>3821</v>
      </c>
      <c r="G329" s="132" t="s">
        <v>4516</v>
      </c>
      <c r="H329" s="132" t="s">
        <v>5207</v>
      </c>
      <c r="I329" s="132" t="s">
        <v>5894</v>
      </c>
      <c r="J329" s="132" t="s">
        <v>5894</v>
      </c>
      <c r="K329" s="132" t="s">
        <v>6583</v>
      </c>
      <c r="L329" s="132" t="s">
        <v>7277</v>
      </c>
      <c r="M329" s="132" t="s">
        <v>7968</v>
      </c>
      <c r="N329" s="132" t="s">
        <v>8654</v>
      </c>
      <c r="O329" s="132" t="s">
        <v>9326</v>
      </c>
      <c r="P329" s="132" t="s">
        <v>9955</v>
      </c>
    </row>
    <row r="330" spans="1:16" ht="30.5" thickBot="1">
      <c r="A330" t="str">
        <f t="shared" si="5"/>
        <v>기타 전자 부품</v>
      </c>
      <c r="B330" s="144" t="s">
        <v>49</v>
      </c>
      <c r="D330" s="132" t="s">
        <v>2473</v>
      </c>
      <c r="E330" s="132" t="s">
        <v>3150</v>
      </c>
      <c r="F330" s="132" t="s">
        <v>3822</v>
      </c>
      <c r="G330" s="132" t="s">
        <v>4517</v>
      </c>
      <c r="H330" s="132" t="s">
        <v>5208</v>
      </c>
      <c r="I330" s="132" t="s">
        <v>5895</v>
      </c>
      <c r="J330" s="132" t="s">
        <v>5895</v>
      </c>
      <c r="K330" s="132" t="s">
        <v>6584</v>
      </c>
      <c r="L330" s="132" t="s">
        <v>7278</v>
      </c>
      <c r="M330" s="132" t="s">
        <v>7969</v>
      </c>
      <c r="N330" s="132" t="s">
        <v>8655</v>
      </c>
      <c r="O330" s="132" t="s">
        <v>9327</v>
      </c>
      <c r="P330" s="132" t="s">
        <v>9956</v>
      </c>
    </row>
    <row r="331" spans="1:16" ht="30.5" thickBot="1">
      <c r="A331" t="str">
        <f t="shared" si="5"/>
        <v>산업용 전기 장비</v>
      </c>
      <c r="B331" s="144" t="s">
        <v>1325</v>
      </c>
      <c r="D331" s="132" t="s">
        <v>2474</v>
      </c>
      <c r="E331" s="132" t="s">
        <v>3151</v>
      </c>
      <c r="F331" s="132" t="s">
        <v>3823</v>
      </c>
      <c r="G331" s="132" t="s">
        <v>4518</v>
      </c>
      <c r="H331" s="132" t="s">
        <v>5209</v>
      </c>
      <c r="I331" s="132" t="s">
        <v>5896</v>
      </c>
      <c r="J331" s="132" t="s">
        <v>5896</v>
      </c>
      <c r="K331" s="132" t="s">
        <v>6585</v>
      </c>
      <c r="L331" s="132" t="s">
        <v>7279</v>
      </c>
      <c r="M331" s="132" t="s">
        <v>7970</v>
      </c>
      <c r="N331" s="132" t="s">
        <v>8656</v>
      </c>
      <c r="O331" s="132" t="s">
        <v>9328</v>
      </c>
      <c r="P331" s="132" t="s">
        <v>9957</v>
      </c>
    </row>
    <row r="332" spans="1:16" ht="20.5" thickBot="1">
      <c r="A332" t="str">
        <f t="shared" si="5"/>
        <v>민생용 전기 기기</v>
      </c>
      <c r="B332" s="144" t="s">
        <v>1329</v>
      </c>
      <c r="D332" s="132" t="s">
        <v>2475</v>
      </c>
      <c r="E332" s="132" t="s">
        <v>3152</v>
      </c>
      <c r="F332" s="132" t="s">
        <v>3824</v>
      </c>
      <c r="G332" s="132" t="s">
        <v>4519</v>
      </c>
      <c r="H332" s="132" t="s">
        <v>5210</v>
      </c>
      <c r="I332" s="132" t="s">
        <v>5897</v>
      </c>
      <c r="J332" s="132" t="s">
        <v>5897</v>
      </c>
      <c r="K332" s="132" t="s">
        <v>6586</v>
      </c>
      <c r="L332" s="132" t="s">
        <v>7280</v>
      </c>
      <c r="M332" s="132" t="s">
        <v>7971</v>
      </c>
      <c r="N332" s="132" t="s">
        <v>8657</v>
      </c>
      <c r="O332" s="132" t="s">
        <v>9329</v>
      </c>
      <c r="P332" s="132" t="s">
        <v>9958</v>
      </c>
    </row>
    <row r="333" spans="1:16" ht="60.5" thickBot="1">
      <c r="A333" t="str">
        <f t="shared" si="5"/>
        <v>전자 응용 장치 · 전기 계측기</v>
      </c>
      <c r="B333" s="144" t="s">
        <v>1333</v>
      </c>
      <c r="D333" s="132" t="s">
        <v>2476</v>
      </c>
      <c r="E333" s="132" t="s">
        <v>3153</v>
      </c>
      <c r="F333" s="132" t="s">
        <v>3825</v>
      </c>
      <c r="G333" s="132" t="s">
        <v>4520</v>
      </c>
      <c r="H333" s="132" t="s">
        <v>5211</v>
      </c>
      <c r="I333" s="132" t="s">
        <v>5898</v>
      </c>
      <c r="J333" s="132" t="s">
        <v>5898</v>
      </c>
      <c r="K333" s="132" t="s">
        <v>6587</v>
      </c>
      <c r="L333" s="132" t="s">
        <v>7281</v>
      </c>
      <c r="M333" s="132" t="s">
        <v>7972</v>
      </c>
      <c r="N333" s="132" t="s">
        <v>8658</v>
      </c>
      <c r="O333" s="132" t="s">
        <v>9330</v>
      </c>
      <c r="P333" s="132" t="s">
        <v>9959</v>
      </c>
    </row>
    <row r="334" spans="1:16" ht="30.5" thickBot="1">
      <c r="A334" t="str">
        <f t="shared" si="5"/>
        <v>기타 전기 기계</v>
      </c>
      <c r="B334" s="144" t="s">
        <v>1337</v>
      </c>
      <c r="D334" s="132" t="s">
        <v>2477</v>
      </c>
      <c r="E334" s="132" t="s">
        <v>3154</v>
      </c>
      <c r="F334" s="132" t="s">
        <v>3826</v>
      </c>
      <c r="G334" s="132" t="s">
        <v>4521</v>
      </c>
      <c r="H334" s="132" t="s">
        <v>5212</v>
      </c>
      <c r="I334" s="132" t="s">
        <v>5899</v>
      </c>
      <c r="J334" s="132" t="s">
        <v>5899</v>
      </c>
      <c r="K334" s="132" t="s">
        <v>6588</v>
      </c>
      <c r="L334" s="132" t="s">
        <v>7282</v>
      </c>
      <c r="M334" s="132" t="s">
        <v>7973</v>
      </c>
      <c r="N334" s="132" t="s">
        <v>8659</v>
      </c>
      <c r="O334" s="132" t="s">
        <v>9331</v>
      </c>
      <c r="P334" s="132" t="s">
        <v>9960</v>
      </c>
    </row>
    <row r="335" spans="1:16" ht="40.5" thickBot="1">
      <c r="A335" t="str">
        <f t="shared" si="5"/>
        <v>통신·영상·음향 기기</v>
      </c>
      <c r="B335" s="144" t="s">
        <v>1341</v>
      </c>
      <c r="D335" s="132" t="s">
        <v>2478</v>
      </c>
      <c r="E335" s="132" t="s">
        <v>3155</v>
      </c>
      <c r="F335" s="132" t="s">
        <v>3827</v>
      </c>
      <c r="G335" s="132" t="s">
        <v>4522</v>
      </c>
      <c r="H335" s="132" t="s">
        <v>5213</v>
      </c>
      <c r="I335" s="132" t="s">
        <v>5900</v>
      </c>
      <c r="J335" s="132" t="s">
        <v>5900</v>
      </c>
      <c r="K335" s="132" t="s">
        <v>6589</v>
      </c>
      <c r="L335" s="132" t="s">
        <v>7283</v>
      </c>
      <c r="M335" s="132" t="s">
        <v>7974</v>
      </c>
      <c r="N335" s="132" t="s">
        <v>8660</v>
      </c>
      <c r="O335" s="132" t="s">
        <v>9332</v>
      </c>
      <c r="P335" s="132" t="s">
        <v>9961</v>
      </c>
    </row>
    <row r="336" spans="1:16" ht="40.5" thickBot="1">
      <c r="A336" t="str">
        <f t="shared" si="5"/>
        <v>전자 계산기·동 부속 장치</v>
      </c>
      <c r="B336" s="144" t="s">
        <v>1345</v>
      </c>
      <c r="D336" s="132" t="s">
        <v>2479</v>
      </c>
      <c r="E336" s="132" t="s">
        <v>3156</v>
      </c>
      <c r="F336" s="132" t="s">
        <v>3828</v>
      </c>
      <c r="G336" s="132" t="s">
        <v>4523</v>
      </c>
      <c r="H336" s="132" t="s">
        <v>5214</v>
      </c>
      <c r="I336" s="132" t="s">
        <v>5901</v>
      </c>
      <c r="J336" s="132" t="s">
        <v>5901</v>
      </c>
      <c r="K336" s="132" t="s">
        <v>6590</v>
      </c>
      <c r="L336" s="132" t="s">
        <v>7284</v>
      </c>
      <c r="M336" s="132" t="s">
        <v>7975</v>
      </c>
      <c r="N336" s="132" t="s">
        <v>8661</v>
      </c>
      <c r="O336" s="132" t="s">
        <v>9333</v>
      </c>
      <c r="P336" s="132" t="s">
        <v>9962</v>
      </c>
    </row>
    <row r="337" spans="1:16" ht="20.5" thickBot="1">
      <c r="A337" t="str">
        <f t="shared" si="5"/>
        <v>승용차</v>
      </c>
      <c r="B337" s="144" t="s">
        <v>1349</v>
      </c>
      <c r="D337" s="132" t="s">
        <v>2480</v>
      </c>
      <c r="E337" s="132" t="s">
        <v>3157</v>
      </c>
      <c r="F337" s="132" t="s">
        <v>3829</v>
      </c>
      <c r="G337" s="132" t="s">
        <v>4524</v>
      </c>
      <c r="H337" s="132" t="s">
        <v>5215</v>
      </c>
      <c r="I337" s="132" t="s">
        <v>5902</v>
      </c>
      <c r="J337" s="132" t="s">
        <v>5902</v>
      </c>
      <c r="K337" s="132" t="s">
        <v>6591</v>
      </c>
      <c r="L337" s="132" t="s">
        <v>7285</v>
      </c>
      <c r="M337" s="132" t="s">
        <v>7976</v>
      </c>
      <c r="N337" s="132" t="s">
        <v>8662</v>
      </c>
      <c r="O337" s="132" t="s">
        <v>9334</v>
      </c>
      <c r="P337" s="132" t="s">
        <v>9963</v>
      </c>
    </row>
    <row r="338" spans="1:16" ht="20.5" thickBot="1">
      <c r="A338" t="str">
        <f t="shared" si="5"/>
        <v>기타 자동차</v>
      </c>
      <c r="B338" s="144" t="s">
        <v>1353</v>
      </c>
      <c r="D338" s="132" t="s">
        <v>2481</v>
      </c>
      <c r="E338" s="132" t="s">
        <v>3158</v>
      </c>
      <c r="F338" s="132" t="s">
        <v>3830</v>
      </c>
      <c r="G338" s="132" t="s">
        <v>4525</v>
      </c>
      <c r="H338" s="132" t="s">
        <v>5216</v>
      </c>
      <c r="I338" s="132" t="s">
        <v>5903</v>
      </c>
      <c r="J338" s="132" t="s">
        <v>5903</v>
      </c>
      <c r="K338" s="132" t="s">
        <v>6592</v>
      </c>
      <c r="L338" s="132" t="s">
        <v>7286</v>
      </c>
      <c r="M338" s="132" t="s">
        <v>7977</v>
      </c>
      <c r="N338" s="132" t="s">
        <v>8663</v>
      </c>
      <c r="O338" s="132" t="s">
        <v>9335</v>
      </c>
      <c r="P338" s="132" t="s">
        <v>9964</v>
      </c>
    </row>
    <row r="339" spans="1:16" ht="40.5" thickBot="1">
      <c r="A339" t="str">
        <f t="shared" si="5"/>
        <v>자동차 부품·동 부속품</v>
      </c>
      <c r="B339" s="144" t="s">
        <v>1357</v>
      </c>
      <c r="D339" s="132" t="s">
        <v>2482</v>
      </c>
      <c r="E339" s="132" t="s">
        <v>3159</v>
      </c>
      <c r="F339" s="132" t="s">
        <v>3831</v>
      </c>
      <c r="G339" s="132" t="s">
        <v>4526</v>
      </c>
      <c r="H339" s="132" t="s">
        <v>5217</v>
      </c>
      <c r="I339" s="132" t="s">
        <v>5904</v>
      </c>
      <c r="J339" s="132" t="s">
        <v>5904</v>
      </c>
      <c r="K339" s="132" t="s">
        <v>6593</v>
      </c>
      <c r="L339" s="132" t="s">
        <v>7287</v>
      </c>
      <c r="M339" s="132" t="s">
        <v>7978</v>
      </c>
      <c r="N339" s="132" t="s">
        <v>8664</v>
      </c>
      <c r="O339" s="132" t="s">
        <v>9336</v>
      </c>
      <c r="P339" s="132" t="s">
        <v>9965</v>
      </c>
    </row>
    <row r="340" spans="1:16" ht="30.5" thickBot="1">
      <c r="A340" t="str">
        <f t="shared" si="5"/>
        <v>선박·동 수리</v>
      </c>
      <c r="B340" s="144" t="s">
        <v>1361</v>
      </c>
      <c r="D340" s="132" t="s">
        <v>2483</v>
      </c>
      <c r="E340" s="132" t="s">
        <v>3160</v>
      </c>
      <c r="F340" s="132" t="s">
        <v>3832</v>
      </c>
      <c r="G340" s="132" t="s">
        <v>4527</v>
      </c>
      <c r="H340" s="132" t="s">
        <v>5218</v>
      </c>
      <c r="I340" s="132" t="s">
        <v>5905</v>
      </c>
      <c r="J340" s="132" t="s">
        <v>5905</v>
      </c>
      <c r="K340" s="132" t="s">
        <v>6594</v>
      </c>
      <c r="L340" s="132" t="s">
        <v>7288</v>
      </c>
      <c r="M340" s="132" t="s">
        <v>7979</v>
      </c>
      <c r="N340" s="132" t="s">
        <v>8665</v>
      </c>
      <c r="O340" s="132" t="s">
        <v>9337</v>
      </c>
      <c r="P340" s="132" t="s">
        <v>3160</v>
      </c>
    </row>
    <row r="341" spans="1:16" ht="40.5" thickBot="1">
      <c r="A341" t="str">
        <f t="shared" si="5"/>
        <v>기타 수송기계・동수리</v>
      </c>
      <c r="B341" s="144" t="s">
        <v>1365</v>
      </c>
      <c r="D341" s="132" t="s">
        <v>2484</v>
      </c>
      <c r="E341" s="132" t="s">
        <v>3161</v>
      </c>
      <c r="F341" s="132" t="s">
        <v>3833</v>
      </c>
      <c r="G341" s="132" t="s">
        <v>4528</v>
      </c>
      <c r="H341" s="132" t="s">
        <v>5219</v>
      </c>
      <c r="I341" s="132" t="s">
        <v>5906</v>
      </c>
      <c r="J341" s="132" t="s">
        <v>5906</v>
      </c>
      <c r="K341" s="132" t="s">
        <v>6595</v>
      </c>
      <c r="L341" s="132" t="s">
        <v>7289</v>
      </c>
      <c r="M341" s="132" t="s">
        <v>7980</v>
      </c>
      <c r="N341" s="132" t="s">
        <v>8666</v>
      </c>
      <c r="O341" s="132" t="s">
        <v>9338</v>
      </c>
      <c r="P341" s="132" t="s">
        <v>9966</v>
      </c>
    </row>
    <row r="342" spans="1:16" ht="40.5" thickBot="1">
      <c r="A342" t="str">
        <f t="shared" si="5"/>
        <v>기타 제조 산업 제품</v>
      </c>
      <c r="B342" s="144" t="s">
        <v>1232</v>
      </c>
      <c r="D342" s="132" t="s">
        <v>2412</v>
      </c>
      <c r="E342" s="132" t="s">
        <v>3093</v>
      </c>
      <c r="F342" s="132" t="s">
        <v>3760</v>
      </c>
      <c r="G342" s="132" t="s">
        <v>4456</v>
      </c>
      <c r="H342" s="132" t="s">
        <v>5147</v>
      </c>
      <c r="I342" s="132" t="s">
        <v>5834</v>
      </c>
      <c r="J342" s="132" t="s">
        <v>5834</v>
      </c>
      <c r="K342" s="132" t="s">
        <v>6523</v>
      </c>
      <c r="L342" s="132" t="s">
        <v>7217</v>
      </c>
      <c r="M342" s="132" t="s">
        <v>7908</v>
      </c>
      <c r="N342" s="132" t="s">
        <v>8594</v>
      </c>
      <c r="O342" s="132" t="s">
        <v>9269</v>
      </c>
      <c r="P342" s="132" t="s">
        <v>9901</v>
      </c>
    </row>
    <row r="343" spans="1:16" ht="60.5" thickBot="1">
      <c r="A343" t="str">
        <f t="shared" si="5"/>
        <v>재생 자원 회수·가공 처리</v>
      </c>
      <c r="B343" s="144" t="s">
        <v>1370</v>
      </c>
      <c r="D343" s="132" t="s">
        <v>2485</v>
      </c>
      <c r="E343" s="132" t="s">
        <v>3162</v>
      </c>
      <c r="F343" s="132" t="s">
        <v>3834</v>
      </c>
      <c r="G343" s="132" t="s">
        <v>4529</v>
      </c>
      <c r="H343" s="132" t="s">
        <v>5220</v>
      </c>
      <c r="I343" s="132" t="s">
        <v>5907</v>
      </c>
      <c r="J343" s="132" t="s">
        <v>5907</v>
      </c>
      <c r="K343" s="132" t="s">
        <v>6596</v>
      </c>
      <c r="L343" s="132" t="s">
        <v>7290</v>
      </c>
      <c r="M343" s="132" t="s">
        <v>7981</v>
      </c>
      <c r="N343" s="132" t="s">
        <v>8667</v>
      </c>
      <c r="O343" s="132" t="s">
        <v>9339</v>
      </c>
      <c r="P343" s="132" t="s">
        <v>9967</v>
      </c>
    </row>
    <row r="344" spans="1:16" ht="20.5" thickBot="1">
      <c r="A344" t="str">
        <f t="shared" si="5"/>
        <v>건축</v>
      </c>
      <c r="B344" s="144" t="s">
        <v>58</v>
      </c>
      <c r="D344" s="132" t="s">
        <v>2486</v>
      </c>
      <c r="E344" s="132" t="s">
        <v>3163</v>
      </c>
      <c r="F344" s="132" t="s">
        <v>3835</v>
      </c>
      <c r="G344" s="132" t="s">
        <v>4530</v>
      </c>
      <c r="H344" s="132" t="s">
        <v>5221</v>
      </c>
      <c r="I344" s="132" t="s">
        <v>5908</v>
      </c>
      <c r="J344" s="132" t="s">
        <v>5908</v>
      </c>
      <c r="K344" s="132" t="s">
        <v>6597</v>
      </c>
      <c r="L344" s="132" t="s">
        <v>7291</v>
      </c>
      <c r="M344" s="132" t="s">
        <v>7982</v>
      </c>
      <c r="N344" s="132" t="s">
        <v>8668</v>
      </c>
      <c r="O344" s="132" t="s">
        <v>9340</v>
      </c>
      <c r="P344" s="132" t="s">
        <v>9968</v>
      </c>
    </row>
    <row r="345" spans="1:16" ht="30.5" thickBot="1">
      <c r="A345" t="str">
        <f t="shared" si="5"/>
        <v>건설 수리</v>
      </c>
      <c r="B345" s="144" t="s">
        <v>1375</v>
      </c>
      <c r="D345" s="132" t="s">
        <v>2487</v>
      </c>
      <c r="E345" s="132" t="s">
        <v>3164</v>
      </c>
      <c r="F345" s="132" t="s">
        <v>3836</v>
      </c>
      <c r="G345" s="132" t="s">
        <v>4531</v>
      </c>
      <c r="H345" s="132" t="s">
        <v>5222</v>
      </c>
      <c r="I345" s="132" t="s">
        <v>5909</v>
      </c>
      <c r="J345" s="132" t="s">
        <v>5909</v>
      </c>
      <c r="K345" s="132" t="s">
        <v>6598</v>
      </c>
      <c r="L345" s="132" t="s">
        <v>7292</v>
      </c>
      <c r="M345" s="132" t="s">
        <v>7983</v>
      </c>
      <c r="N345" s="132" t="s">
        <v>8669</v>
      </c>
      <c r="O345" s="132" t="s">
        <v>9341</v>
      </c>
      <c r="P345" s="132" t="s">
        <v>9969</v>
      </c>
    </row>
    <row r="346" spans="1:16" ht="20.5" thickBot="1">
      <c r="A346" t="str">
        <f t="shared" si="5"/>
        <v>공공사업</v>
      </c>
      <c r="B346" s="144" t="s">
        <v>1378</v>
      </c>
      <c r="D346" s="132" t="s">
        <v>2488</v>
      </c>
      <c r="E346" s="132" t="s">
        <v>3165</v>
      </c>
      <c r="F346" s="132" t="s">
        <v>3837</v>
      </c>
      <c r="G346" s="132" t="s">
        <v>4532</v>
      </c>
      <c r="H346" s="132" t="s">
        <v>5223</v>
      </c>
      <c r="I346" s="132" t="s">
        <v>5910</v>
      </c>
      <c r="J346" s="132" t="s">
        <v>5910</v>
      </c>
      <c r="K346" s="132" t="s">
        <v>6599</v>
      </c>
      <c r="L346" s="132" t="s">
        <v>7293</v>
      </c>
      <c r="M346" s="132" t="s">
        <v>7984</v>
      </c>
      <c r="N346" s="132" t="s">
        <v>8670</v>
      </c>
      <c r="O346" s="132" t="s">
        <v>9342</v>
      </c>
      <c r="P346" s="132" t="s">
        <v>3165</v>
      </c>
    </row>
    <row r="347" spans="1:16" ht="30.5" thickBot="1">
      <c r="A347" t="str">
        <f t="shared" si="5"/>
        <v>기타 토목 건설</v>
      </c>
      <c r="B347" s="144" t="s">
        <v>1381</v>
      </c>
      <c r="D347" s="132" t="s">
        <v>2489</v>
      </c>
      <c r="E347" s="132" t="s">
        <v>3166</v>
      </c>
      <c r="F347" s="132" t="s">
        <v>3838</v>
      </c>
      <c r="G347" s="132" t="s">
        <v>4533</v>
      </c>
      <c r="H347" s="132" t="s">
        <v>5224</v>
      </c>
      <c r="I347" s="132" t="s">
        <v>5911</v>
      </c>
      <c r="J347" s="132" t="s">
        <v>5911</v>
      </c>
      <c r="K347" s="132" t="s">
        <v>6600</v>
      </c>
      <c r="L347" s="132" t="s">
        <v>7294</v>
      </c>
      <c r="M347" s="132" t="s">
        <v>7985</v>
      </c>
      <c r="N347" s="132" t="s">
        <v>8671</v>
      </c>
      <c r="O347" s="132" t="s">
        <v>9343</v>
      </c>
      <c r="P347" s="132" t="s">
        <v>3166</v>
      </c>
    </row>
    <row r="348" spans="1:16" ht="18.5" thickBot="1">
      <c r="A348">
        <f t="shared" si="5"/>
        <v>0</v>
      </c>
      <c r="B348" s="144"/>
      <c r="D348" s="132">
        <v>0</v>
      </c>
      <c r="E348" s="132">
        <v>0</v>
      </c>
      <c r="F348" s="132">
        <v>0</v>
      </c>
      <c r="G348" s="132">
        <v>0</v>
      </c>
      <c r="H348" s="132">
        <v>0</v>
      </c>
      <c r="I348" s="132">
        <v>0</v>
      </c>
      <c r="J348" s="132">
        <v>0</v>
      </c>
      <c r="K348" s="132">
        <v>0</v>
      </c>
      <c r="L348" s="132">
        <v>0</v>
      </c>
      <c r="M348" s="132">
        <v>0</v>
      </c>
      <c r="N348" s="132">
        <v>0</v>
      </c>
      <c r="O348" s="132">
        <v>0</v>
      </c>
      <c r="P348" s="132">
        <v>0</v>
      </c>
    </row>
    <row r="349" spans="1:16" ht="18.5" thickBot="1">
      <c r="A349">
        <f t="shared" si="5"/>
        <v>0</v>
      </c>
      <c r="B349" s="144"/>
      <c r="D349" s="132">
        <v>0</v>
      </c>
      <c r="E349" s="132">
        <v>0</v>
      </c>
      <c r="F349" s="132">
        <v>0</v>
      </c>
      <c r="G349" s="132">
        <v>0</v>
      </c>
      <c r="H349" s="132">
        <v>0</v>
      </c>
      <c r="I349" s="132">
        <v>0</v>
      </c>
      <c r="J349" s="132">
        <v>0</v>
      </c>
      <c r="K349" s="132">
        <v>0</v>
      </c>
      <c r="L349" s="132">
        <v>0</v>
      </c>
      <c r="M349" s="132">
        <v>0</v>
      </c>
      <c r="N349" s="132">
        <v>0</v>
      </c>
      <c r="O349" s="132">
        <v>0</v>
      </c>
      <c r="P349" s="132">
        <v>0</v>
      </c>
    </row>
    <row r="350" spans="1:16" ht="20.5" thickBot="1">
      <c r="A350" t="str">
        <f t="shared" si="5"/>
        <v>수도</v>
      </c>
      <c r="B350" s="144" t="s">
        <v>1242</v>
      </c>
      <c r="D350" s="132" t="s">
        <v>2415</v>
      </c>
      <c r="E350" s="132" t="s">
        <v>3096</v>
      </c>
      <c r="F350" s="132" t="s">
        <v>3763</v>
      </c>
      <c r="G350" s="132" t="s">
        <v>4459</v>
      </c>
      <c r="H350" s="132" t="s">
        <v>5150</v>
      </c>
      <c r="I350" s="132" t="s">
        <v>5837</v>
      </c>
      <c r="J350" s="132" t="s">
        <v>5837</v>
      </c>
      <c r="K350" s="132" t="s">
        <v>6526</v>
      </c>
      <c r="L350" s="132" t="s">
        <v>7220</v>
      </c>
      <c r="M350" s="132" t="s">
        <v>7911</v>
      </c>
      <c r="N350" s="132" t="s">
        <v>8597</v>
      </c>
      <c r="O350" s="132" t="s">
        <v>9272</v>
      </c>
      <c r="P350" s="132" t="s">
        <v>3096</v>
      </c>
    </row>
    <row r="351" spans="1:16" ht="20.5" thickBot="1">
      <c r="A351" t="str">
        <f t="shared" si="5"/>
        <v>폐기물 처리</v>
      </c>
      <c r="B351" s="144" t="s">
        <v>53</v>
      </c>
      <c r="D351" s="132" t="s">
        <v>2416</v>
      </c>
      <c r="E351" s="132" t="s">
        <v>3097</v>
      </c>
      <c r="F351" s="132" t="s">
        <v>3764</v>
      </c>
      <c r="G351" s="132" t="s">
        <v>4460</v>
      </c>
      <c r="H351" s="132" t="s">
        <v>5151</v>
      </c>
      <c r="I351" s="132" t="s">
        <v>5838</v>
      </c>
      <c r="J351" s="132" t="s">
        <v>5838</v>
      </c>
      <c r="K351" s="132" t="s">
        <v>6527</v>
      </c>
      <c r="L351" s="132" t="s">
        <v>7221</v>
      </c>
      <c r="M351" s="132" t="s">
        <v>7912</v>
      </c>
      <c r="N351" s="132" t="s">
        <v>8598</v>
      </c>
      <c r="O351" s="132" t="s">
        <v>9273</v>
      </c>
      <c r="P351" s="132" t="s">
        <v>9903</v>
      </c>
    </row>
    <row r="352" spans="1:16" ht="20.5" thickBot="1">
      <c r="A352" t="str">
        <f t="shared" si="5"/>
        <v>상업</v>
      </c>
      <c r="B352" s="144" t="s">
        <v>1249</v>
      </c>
      <c r="D352" s="132" t="s">
        <v>2417</v>
      </c>
      <c r="E352" s="132" t="s">
        <v>3098</v>
      </c>
      <c r="F352" s="132" t="s">
        <v>3765</v>
      </c>
      <c r="G352" s="132" t="s">
        <v>4461</v>
      </c>
      <c r="H352" s="132" t="s">
        <v>5152</v>
      </c>
      <c r="I352" s="132" t="s">
        <v>5839</v>
      </c>
      <c r="J352" s="132" t="s">
        <v>5839</v>
      </c>
      <c r="K352" s="132" t="s">
        <v>6528</v>
      </c>
      <c r="L352" s="132" t="s">
        <v>7222</v>
      </c>
      <c r="M352" s="132" t="s">
        <v>7913</v>
      </c>
      <c r="N352" s="132" t="s">
        <v>8599</v>
      </c>
      <c r="O352" s="132" t="s">
        <v>9274</v>
      </c>
      <c r="P352" s="132" t="s">
        <v>9904</v>
      </c>
    </row>
    <row r="353" spans="1:16" ht="20.5" thickBot="1">
      <c r="A353" t="str">
        <f t="shared" si="5"/>
        <v>금융·보험</v>
      </c>
      <c r="B353" s="144" t="s">
        <v>74</v>
      </c>
      <c r="D353" s="132" t="s">
        <v>2418</v>
      </c>
      <c r="E353" s="132" t="s">
        <v>3099</v>
      </c>
      <c r="F353" s="132" t="s">
        <v>3766</v>
      </c>
      <c r="G353" s="132" t="s">
        <v>4462</v>
      </c>
      <c r="H353" s="132" t="s">
        <v>5153</v>
      </c>
      <c r="I353" s="132" t="s">
        <v>5840</v>
      </c>
      <c r="J353" s="132" t="s">
        <v>5840</v>
      </c>
      <c r="K353" s="132" t="s">
        <v>6529</v>
      </c>
      <c r="L353" s="132" t="s">
        <v>7223</v>
      </c>
      <c r="M353" s="132" t="s">
        <v>7914</v>
      </c>
      <c r="N353" s="132" t="s">
        <v>8600</v>
      </c>
      <c r="O353" s="132" t="s">
        <v>9275</v>
      </c>
      <c r="P353" s="132" t="s">
        <v>9905</v>
      </c>
    </row>
    <row r="354" spans="1:16" ht="50.5" thickBot="1">
      <c r="A354" t="str">
        <f t="shared" si="5"/>
        <v>부동산 중개 및 임대</v>
      </c>
      <c r="B354" s="144" t="s">
        <v>1395</v>
      </c>
      <c r="D354" s="132" t="s">
        <v>2490</v>
      </c>
      <c r="E354" s="132" t="s">
        <v>3167</v>
      </c>
      <c r="F354" s="132" t="s">
        <v>3839</v>
      </c>
      <c r="G354" s="132" t="s">
        <v>4534</v>
      </c>
      <c r="H354" s="132" t="s">
        <v>5225</v>
      </c>
      <c r="I354" s="132" t="s">
        <v>5912</v>
      </c>
      <c r="J354" s="132" t="s">
        <v>5912</v>
      </c>
      <c r="K354" s="132" t="s">
        <v>6601</v>
      </c>
      <c r="L354" s="132" t="s">
        <v>7295</v>
      </c>
      <c r="M354" s="132" t="s">
        <v>7986</v>
      </c>
      <c r="N354" s="132" t="s">
        <v>8672</v>
      </c>
      <c r="O354" s="132" t="s">
        <v>9344</v>
      </c>
      <c r="P354" s="132" t="s">
        <v>9970</v>
      </c>
    </row>
    <row r="355" spans="1:16" ht="20.5" thickBot="1">
      <c r="A355" t="str">
        <f t="shared" si="5"/>
        <v>주택 임대료</v>
      </c>
      <c r="B355" s="144" t="s">
        <v>1398</v>
      </c>
      <c r="D355" s="132" t="s">
        <v>2491</v>
      </c>
      <c r="E355" s="132" t="s">
        <v>3168</v>
      </c>
      <c r="F355" s="132" t="s">
        <v>3840</v>
      </c>
      <c r="G355" s="132" t="s">
        <v>4535</v>
      </c>
      <c r="H355" s="132" t="s">
        <v>5226</v>
      </c>
      <c r="I355" s="132" t="s">
        <v>5913</v>
      </c>
      <c r="J355" s="132" t="s">
        <v>5913</v>
      </c>
      <c r="K355" s="132" t="s">
        <v>6602</v>
      </c>
      <c r="L355" s="132" t="s">
        <v>7296</v>
      </c>
      <c r="M355" s="132" t="s">
        <v>7987</v>
      </c>
      <c r="N355" s="132" t="s">
        <v>8673</v>
      </c>
      <c r="O355" s="132" t="s">
        <v>9345</v>
      </c>
      <c r="P355" s="132" t="s">
        <v>3168</v>
      </c>
    </row>
    <row r="356" spans="1:16" ht="60.5" thickBot="1">
      <c r="A356" t="str">
        <f t="shared" si="5"/>
        <v>주택 임대료(귀속 임대료)</v>
      </c>
      <c r="B356" s="144" t="s">
        <v>1401</v>
      </c>
      <c r="D356" s="132" t="s">
        <v>2492</v>
      </c>
      <c r="E356" s="132" t="s">
        <v>3169</v>
      </c>
      <c r="F356" s="132" t="s">
        <v>3841</v>
      </c>
      <c r="G356" s="132" t="s">
        <v>4536</v>
      </c>
      <c r="H356" s="132" t="s">
        <v>5227</v>
      </c>
      <c r="I356" s="132" t="s">
        <v>5914</v>
      </c>
      <c r="J356" s="132" t="s">
        <v>5914</v>
      </c>
      <c r="K356" s="132" t="s">
        <v>6603</v>
      </c>
      <c r="L356" s="132" t="s">
        <v>7297</v>
      </c>
      <c r="M356" s="132" t="s">
        <v>7988</v>
      </c>
      <c r="N356" s="132" t="s">
        <v>8674</v>
      </c>
      <c r="O356" s="132" t="s">
        <v>9346</v>
      </c>
      <c r="P356" s="132" t="s">
        <v>3169</v>
      </c>
    </row>
    <row r="357" spans="1:16" ht="20.5" thickBot="1">
      <c r="A357" t="str">
        <f t="shared" si="5"/>
        <v>철도 수송</v>
      </c>
      <c r="B357" s="144" t="s">
        <v>1404</v>
      </c>
      <c r="D357" s="132" t="s">
        <v>2493</v>
      </c>
      <c r="E357" s="132" t="s">
        <v>3170</v>
      </c>
      <c r="F357" s="132" t="s">
        <v>3842</v>
      </c>
      <c r="G357" s="132" t="s">
        <v>4537</v>
      </c>
      <c r="H357" s="132" t="s">
        <v>5228</v>
      </c>
      <c r="I357" s="132" t="s">
        <v>5915</v>
      </c>
      <c r="J357" s="132" t="s">
        <v>5915</v>
      </c>
      <c r="K357" s="132" t="s">
        <v>6604</v>
      </c>
      <c r="L357" s="132" t="s">
        <v>7298</v>
      </c>
      <c r="M357" s="132" t="s">
        <v>7989</v>
      </c>
      <c r="N357" s="132" t="s">
        <v>8675</v>
      </c>
      <c r="O357" s="132" t="s">
        <v>9347</v>
      </c>
      <c r="P357" s="132" t="s">
        <v>9971</v>
      </c>
    </row>
    <row r="358" spans="1:16" ht="60.5" thickBot="1">
      <c r="A358" t="str">
        <f t="shared" si="5"/>
        <v>도로 수송 (자가 수송 제외)</v>
      </c>
      <c r="B358" s="144" t="s">
        <v>62</v>
      </c>
      <c r="D358" s="132" t="s">
        <v>2494</v>
      </c>
      <c r="E358" s="132" t="s">
        <v>3171</v>
      </c>
      <c r="F358" s="132" t="s">
        <v>3843</v>
      </c>
      <c r="G358" s="132" t="s">
        <v>4538</v>
      </c>
      <c r="H358" s="132" t="s">
        <v>5229</v>
      </c>
      <c r="I358" s="132" t="s">
        <v>5916</v>
      </c>
      <c r="J358" s="132" t="s">
        <v>5916</v>
      </c>
      <c r="K358" s="132" t="s">
        <v>6605</v>
      </c>
      <c r="L358" s="132" t="s">
        <v>7299</v>
      </c>
      <c r="M358" s="132" t="s">
        <v>7990</v>
      </c>
      <c r="N358" s="132" t="s">
        <v>8676</v>
      </c>
      <c r="O358" s="132" t="s">
        <v>9348</v>
      </c>
      <c r="P358" s="132" t="s">
        <v>9972</v>
      </c>
    </row>
    <row r="359" spans="1:16" ht="30.5" thickBot="1">
      <c r="A359" t="str">
        <f t="shared" si="5"/>
        <v>자가 수송</v>
      </c>
      <c r="B359" s="144" t="s">
        <v>69</v>
      </c>
      <c r="D359" s="132" t="s">
        <v>2495</v>
      </c>
      <c r="E359" s="132" t="s">
        <v>3172</v>
      </c>
      <c r="F359" s="132" t="s">
        <v>3844</v>
      </c>
      <c r="G359" s="132" t="s">
        <v>4539</v>
      </c>
      <c r="H359" s="132" t="s">
        <v>5230</v>
      </c>
      <c r="I359" s="132" t="s">
        <v>5917</v>
      </c>
      <c r="J359" s="132" t="s">
        <v>5917</v>
      </c>
      <c r="K359" s="132" t="s">
        <v>6606</v>
      </c>
      <c r="L359" s="132" t="s">
        <v>7300</v>
      </c>
      <c r="M359" s="132" t="s">
        <v>7991</v>
      </c>
      <c r="N359" s="132" t="s">
        <v>8677</v>
      </c>
      <c r="O359" s="132" t="s">
        <v>9349</v>
      </c>
      <c r="P359" s="132" t="s">
        <v>3172</v>
      </c>
    </row>
    <row r="360" spans="1:16" ht="20.5" thickBot="1">
      <c r="A360" t="str">
        <f t="shared" si="5"/>
        <v>수운</v>
      </c>
      <c r="B360" s="144" t="s">
        <v>1411</v>
      </c>
      <c r="D360" s="132" t="s">
        <v>2496</v>
      </c>
      <c r="E360" s="132" t="s">
        <v>1411</v>
      </c>
      <c r="F360" s="132" t="s">
        <v>3845</v>
      </c>
      <c r="G360" s="132" t="s">
        <v>4540</v>
      </c>
      <c r="H360" s="132" t="s">
        <v>5231</v>
      </c>
      <c r="I360" s="132" t="s">
        <v>5918</v>
      </c>
      <c r="J360" s="132" t="s">
        <v>5918</v>
      </c>
      <c r="K360" s="132" t="s">
        <v>6607</v>
      </c>
      <c r="L360" s="132" t="s">
        <v>7301</v>
      </c>
      <c r="M360" s="132" t="s">
        <v>7992</v>
      </c>
      <c r="N360" s="132" t="s">
        <v>8678</v>
      </c>
      <c r="O360" s="132" t="s">
        <v>9350</v>
      </c>
      <c r="P360" s="132" t="s">
        <v>9973</v>
      </c>
    </row>
    <row r="361" spans="1:16" ht="30.5" thickBot="1">
      <c r="A361" t="str">
        <f t="shared" si="5"/>
        <v>항공 수송</v>
      </c>
      <c r="B361" s="144" t="s">
        <v>1414</v>
      </c>
      <c r="D361" s="132" t="s">
        <v>2497</v>
      </c>
      <c r="E361" s="132" t="s">
        <v>3173</v>
      </c>
      <c r="F361" s="132" t="s">
        <v>3846</v>
      </c>
      <c r="G361" s="132" t="s">
        <v>4541</v>
      </c>
      <c r="H361" s="132" t="s">
        <v>5232</v>
      </c>
      <c r="I361" s="132" t="s">
        <v>5919</v>
      </c>
      <c r="J361" s="132" t="s">
        <v>5919</v>
      </c>
      <c r="K361" s="132" t="s">
        <v>6608</v>
      </c>
      <c r="L361" s="132" t="s">
        <v>7302</v>
      </c>
      <c r="M361" s="132" t="s">
        <v>7993</v>
      </c>
      <c r="N361" s="132" t="s">
        <v>8679</v>
      </c>
      <c r="O361" s="132" t="s">
        <v>9351</v>
      </c>
      <c r="P361" s="132" t="s">
        <v>9974</v>
      </c>
    </row>
    <row r="362" spans="1:16" ht="20.5" thickBot="1">
      <c r="A362" t="str">
        <f t="shared" si="5"/>
        <v>화물 이용 운송</v>
      </c>
      <c r="B362" s="144" t="s">
        <v>66</v>
      </c>
      <c r="D362" s="132" t="s">
        <v>2498</v>
      </c>
      <c r="E362" s="132" t="s">
        <v>3174</v>
      </c>
      <c r="F362" s="132" t="s">
        <v>3847</v>
      </c>
      <c r="G362" s="132" t="s">
        <v>4542</v>
      </c>
      <c r="H362" s="132" t="s">
        <v>5233</v>
      </c>
      <c r="I362" s="132" t="s">
        <v>5920</v>
      </c>
      <c r="J362" s="132" t="s">
        <v>5920</v>
      </c>
      <c r="K362" s="132" t="s">
        <v>6609</v>
      </c>
      <c r="L362" s="132" t="s">
        <v>7303</v>
      </c>
      <c r="M362" s="132" t="s">
        <v>7994</v>
      </c>
      <c r="N362" s="132" t="s">
        <v>8680</v>
      </c>
      <c r="O362" s="132" t="s">
        <v>9352</v>
      </c>
      <c r="P362" s="132" t="s">
        <v>9975</v>
      </c>
    </row>
    <row r="363" spans="1:16" ht="18.5" thickBot="1">
      <c r="A363" t="str">
        <f t="shared" si="5"/>
        <v>창고</v>
      </c>
      <c r="B363" s="144" t="s">
        <v>1419</v>
      </c>
      <c r="D363" s="132" t="s">
        <v>2499</v>
      </c>
      <c r="E363" s="132" t="s">
        <v>1419</v>
      </c>
      <c r="F363" s="132" t="s">
        <v>3848</v>
      </c>
      <c r="G363" s="132" t="s">
        <v>4543</v>
      </c>
      <c r="H363" s="132" t="s">
        <v>5234</v>
      </c>
      <c r="I363" s="132" t="s">
        <v>5921</v>
      </c>
      <c r="J363" s="132" t="s">
        <v>5921</v>
      </c>
      <c r="K363" s="132" t="s">
        <v>6610</v>
      </c>
      <c r="L363" s="132" t="s">
        <v>7304</v>
      </c>
      <c r="M363" s="132" t="s">
        <v>7995</v>
      </c>
      <c r="N363" s="132" t="s">
        <v>8681</v>
      </c>
      <c r="O363" s="132" t="s">
        <v>9353</v>
      </c>
      <c r="P363" s="132" t="s">
        <v>9976</v>
      </c>
    </row>
    <row r="364" spans="1:16" ht="40.5" thickBot="1">
      <c r="A364" t="str">
        <f t="shared" si="5"/>
        <v>운수 부대 서비스</v>
      </c>
      <c r="B364" s="144" t="s">
        <v>1422</v>
      </c>
      <c r="D364" s="132" t="s">
        <v>2500</v>
      </c>
      <c r="E364" s="132" t="s">
        <v>3175</v>
      </c>
      <c r="F364" s="132" t="s">
        <v>3849</v>
      </c>
      <c r="G364" s="132" t="s">
        <v>4544</v>
      </c>
      <c r="H364" s="132" t="s">
        <v>5235</v>
      </c>
      <c r="I364" s="132" t="s">
        <v>5922</v>
      </c>
      <c r="J364" s="132" t="s">
        <v>5922</v>
      </c>
      <c r="K364" s="132" t="s">
        <v>6611</v>
      </c>
      <c r="L364" s="132" t="s">
        <v>7305</v>
      </c>
      <c r="M364" s="132" t="s">
        <v>7996</v>
      </c>
      <c r="N364" s="132" t="s">
        <v>8682</v>
      </c>
      <c r="O364" s="132" t="s">
        <v>9354</v>
      </c>
      <c r="P364" s="132" t="s">
        <v>9977</v>
      </c>
    </row>
    <row r="365" spans="1:16" ht="30.5" thickBot="1">
      <c r="A365" t="str">
        <f t="shared" si="5"/>
        <v>우편·신서편</v>
      </c>
      <c r="B365" s="144" t="s">
        <v>1425</v>
      </c>
      <c r="D365" s="132" t="s">
        <v>2501</v>
      </c>
      <c r="E365" s="132" t="s">
        <v>3176</v>
      </c>
      <c r="F365" s="132" t="s">
        <v>3850</v>
      </c>
      <c r="G365" s="132" t="s">
        <v>4545</v>
      </c>
      <c r="H365" s="132" t="s">
        <v>5236</v>
      </c>
      <c r="I365" s="132" t="s">
        <v>5923</v>
      </c>
      <c r="J365" s="132" t="s">
        <v>5923</v>
      </c>
      <c r="K365" s="132" t="s">
        <v>6612</v>
      </c>
      <c r="L365" s="132" t="s">
        <v>7306</v>
      </c>
      <c r="M365" s="132" t="s">
        <v>7997</v>
      </c>
      <c r="N365" s="132" t="s">
        <v>8683</v>
      </c>
      <c r="O365" s="132" t="s">
        <v>9355</v>
      </c>
      <c r="P365" s="132" t="s">
        <v>9978</v>
      </c>
    </row>
    <row r="366" spans="1:16" ht="20.5" thickBot="1">
      <c r="A366" t="str">
        <f t="shared" si="5"/>
        <v>통신</v>
      </c>
      <c r="B366" s="144" t="s">
        <v>1428</v>
      </c>
      <c r="D366" s="132" t="s">
        <v>2502</v>
      </c>
      <c r="E366" s="132" t="s">
        <v>3177</v>
      </c>
      <c r="F366" s="132" t="s">
        <v>3851</v>
      </c>
      <c r="G366" s="132" t="s">
        <v>4546</v>
      </c>
      <c r="H366" s="132" t="s">
        <v>5237</v>
      </c>
      <c r="I366" s="132" t="s">
        <v>5924</v>
      </c>
      <c r="J366" s="132" t="s">
        <v>5924</v>
      </c>
      <c r="K366" s="132" t="s">
        <v>6613</v>
      </c>
      <c r="L366" s="132" t="s">
        <v>7307</v>
      </c>
      <c r="M366" s="132" t="s">
        <v>7998</v>
      </c>
      <c r="N366" s="132" t="s">
        <v>8684</v>
      </c>
      <c r="O366" s="132" t="s">
        <v>9356</v>
      </c>
      <c r="P366" s="132" t="s">
        <v>9979</v>
      </c>
    </row>
    <row r="367" spans="1:16" ht="20.5" thickBot="1">
      <c r="A367" t="str">
        <f t="shared" si="5"/>
        <v>방송</v>
      </c>
      <c r="B367" s="144" t="s">
        <v>1431</v>
      </c>
      <c r="D367" s="132" t="s">
        <v>2503</v>
      </c>
      <c r="E367" s="132" t="s">
        <v>3178</v>
      </c>
      <c r="F367" s="132" t="s">
        <v>3852</v>
      </c>
      <c r="G367" s="132" t="s">
        <v>4547</v>
      </c>
      <c r="H367" s="132" t="s">
        <v>5238</v>
      </c>
      <c r="I367" s="132" t="s">
        <v>5925</v>
      </c>
      <c r="J367" s="132" t="s">
        <v>5925</v>
      </c>
      <c r="K367" s="132" t="s">
        <v>6614</v>
      </c>
      <c r="L367" s="132" t="s">
        <v>7308</v>
      </c>
      <c r="M367" s="132" t="s">
        <v>7999</v>
      </c>
      <c r="N367" s="132" t="s">
        <v>8685</v>
      </c>
      <c r="O367" s="132" t="s">
        <v>9357</v>
      </c>
      <c r="P367" s="132" t="s">
        <v>3178</v>
      </c>
    </row>
    <row r="368" spans="1:16" ht="20.5" thickBot="1">
      <c r="A368" t="str">
        <f t="shared" si="5"/>
        <v>정보 서비스</v>
      </c>
      <c r="B368" s="144" t="s">
        <v>1434</v>
      </c>
      <c r="D368" s="132" t="s">
        <v>2504</v>
      </c>
      <c r="E368" s="132" t="s">
        <v>3179</v>
      </c>
      <c r="F368" s="132" t="s">
        <v>3853</v>
      </c>
      <c r="G368" s="132" t="s">
        <v>4548</v>
      </c>
      <c r="H368" s="132" t="s">
        <v>5239</v>
      </c>
      <c r="I368" s="132" t="s">
        <v>5926</v>
      </c>
      <c r="J368" s="132" t="s">
        <v>5926</v>
      </c>
      <c r="K368" s="132" t="s">
        <v>6615</v>
      </c>
      <c r="L368" s="132" t="s">
        <v>7309</v>
      </c>
      <c r="M368" s="132" t="s">
        <v>8000</v>
      </c>
      <c r="N368" s="132" t="s">
        <v>8686</v>
      </c>
      <c r="O368" s="132" t="s">
        <v>9358</v>
      </c>
      <c r="P368" s="132" t="s">
        <v>9980</v>
      </c>
    </row>
    <row r="369" spans="1:16" ht="20.5" thickBot="1">
      <c r="A369" t="str">
        <f t="shared" si="5"/>
        <v>인터넷 부수 서비스</v>
      </c>
      <c r="B369" s="144" t="s">
        <v>1437</v>
      </c>
      <c r="D369" s="132" t="s">
        <v>2505</v>
      </c>
      <c r="E369" s="132" t="s">
        <v>3180</v>
      </c>
      <c r="F369" s="132" t="s">
        <v>3854</v>
      </c>
      <c r="G369" s="132" t="s">
        <v>4549</v>
      </c>
      <c r="H369" s="132" t="s">
        <v>5240</v>
      </c>
      <c r="I369" s="132" t="s">
        <v>5927</v>
      </c>
      <c r="J369" s="132" t="s">
        <v>5927</v>
      </c>
      <c r="K369" s="132" t="s">
        <v>6616</v>
      </c>
      <c r="L369" s="132" t="s">
        <v>7310</v>
      </c>
      <c r="M369" s="132" t="s">
        <v>8001</v>
      </c>
      <c r="N369" s="132" t="s">
        <v>8687</v>
      </c>
      <c r="O369" s="132" t="s">
        <v>9359</v>
      </c>
      <c r="P369" s="132" t="s">
        <v>9981</v>
      </c>
    </row>
    <row r="370" spans="1:16" ht="50.5" thickBot="1">
      <c r="A370" t="str">
        <f t="shared" si="5"/>
        <v>영상·음성·문자 정보 제작</v>
      </c>
      <c r="B370" s="144" t="s">
        <v>1440</v>
      </c>
      <c r="D370" s="132" t="s">
        <v>2506</v>
      </c>
      <c r="E370" s="132" t="s">
        <v>3181</v>
      </c>
      <c r="F370" s="132" t="s">
        <v>3855</v>
      </c>
      <c r="G370" s="132" t="s">
        <v>4550</v>
      </c>
      <c r="H370" s="132" t="s">
        <v>5241</v>
      </c>
      <c r="I370" s="132" t="s">
        <v>5928</v>
      </c>
      <c r="J370" s="132" t="s">
        <v>5928</v>
      </c>
      <c r="K370" s="132" t="s">
        <v>6617</v>
      </c>
      <c r="L370" s="132" t="s">
        <v>7311</v>
      </c>
      <c r="M370" s="132" t="s">
        <v>8002</v>
      </c>
      <c r="N370" s="132" t="s">
        <v>8688</v>
      </c>
      <c r="O370" s="132" t="s">
        <v>9360</v>
      </c>
      <c r="P370" s="132" t="s">
        <v>9982</v>
      </c>
    </row>
    <row r="371" spans="1:16" ht="30.5" thickBot="1">
      <c r="A371" t="str">
        <f t="shared" si="5"/>
        <v>공무</v>
      </c>
      <c r="B371" s="144" t="s">
        <v>1267</v>
      </c>
      <c r="D371" s="132" t="s">
        <v>2422</v>
      </c>
      <c r="E371" s="132" t="s">
        <v>3103</v>
      </c>
      <c r="F371" s="132" t="s">
        <v>3770</v>
      </c>
      <c r="G371" s="132" t="s">
        <v>4466</v>
      </c>
      <c r="H371" s="132" t="s">
        <v>5157</v>
      </c>
      <c r="I371" s="132" t="s">
        <v>5844</v>
      </c>
      <c r="J371" s="132" t="s">
        <v>5844</v>
      </c>
      <c r="K371" s="132" t="s">
        <v>6533</v>
      </c>
      <c r="L371" s="132" t="s">
        <v>7227</v>
      </c>
      <c r="M371" s="132" t="s">
        <v>7918</v>
      </c>
      <c r="N371" s="132" t="s">
        <v>8604</v>
      </c>
      <c r="O371" s="132" t="s">
        <v>9278</v>
      </c>
      <c r="P371" s="132" t="s">
        <v>9909</v>
      </c>
    </row>
    <row r="372" spans="1:16" ht="18.5" thickBot="1">
      <c r="A372" t="str">
        <f t="shared" si="5"/>
        <v>교육</v>
      </c>
      <c r="B372" s="144" t="s">
        <v>1445</v>
      </c>
      <c r="D372" s="132" t="s">
        <v>2507</v>
      </c>
      <c r="E372" s="132" t="s">
        <v>1445</v>
      </c>
      <c r="F372" s="132" t="s">
        <v>3856</v>
      </c>
      <c r="G372" s="132" t="s">
        <v>4551</v>
      </c>
      <c r="H372" s="132" t="s">
        <v>5242</v>
      </c>
      <c r="I372" s="132" t="s">
        <v>5929</v>
      </c>
      <c r="J372" s="132" t="s">
        <v>5929</v>
      </c>
      <c r="K372" s="132" t="s">
        <v>6618</v>
      </c>
      <c r="L372" s="132" t="s">
        <v>7312</v>
      </c>
      <c r="M372" s="132" t="s">
        <v>8003</v>
      </c>
      <c r="N372" s="132" t="s">
        <v>8689</v>
      </c>
      <c r="O372" s="132" t="s">
        <v>9361</v>
      </c>
      <c r="P372" s="132" t="s">
        <v>1445</v>
      </c>
    </row>
    <row r="373" spans="1:16" ht="18.5" thickBot="1">
      <c r="A373" t="str">
        <f t="shared" si="5"/>
        <v>연구</v>
      </c>
      <c r="B373" s="144" t="s">
        <v>1448</v>
      </c>
      <c r="D373" s="132" t="s">
        <v>2508</v>
      </c>
      <c r="E373" s="132" t="s">
        <v>1448</v>
      </c>
      <c r="F373" s="132" t="s">
        <v>3857</v>
      </c>
      <c r="G373" s="132" t="s">
        <v>4552</v>
      </c>
      <c r="H373" s="132" t="s">
        <v>5243</v>
      </c>
      <c r="I373" s="132" t="s">
        <v>5930</v>
      </c>
      <c r="J373" s="132" t="s">
        <v>5930</v>
      </c>
      <c r="K373" s="132" t="s">
        <v>6619</v>
      </c>
      <c r="L373" s="132" t="s">
        <v>7313</v>
      </c>
      <c r="M373" s="132" t="s">
        <v>8004</v>
      </c>
      <c r="N373" s="132" t="s">
        <v>8690</v>
      </c>
      <c r="O373" s="132" t="s">
        <v>9362</v>
      </c>
      <c r="P373" s="132" t="s">
        <v>1448</v>
      </c>
    </row>
    <row r="374" spans="1:16" ht="20.5" thickBot="1">
      <c r="A374" t="str">
        <f t="shared" si="5"/>
        <v>의료</v>
      </c>
      <c r="B374" s="144" t="s">
        <v>1451</v>
      </c>
      <c r="D374" s="132" t="s">
        <v>2509</v>
      </c>
      <c r="E374" s="132" t="s">
        <v>3182</v>
      </c>
      <c r="F374" s="132" t="s">
        <v>3858</v>
      </c>
      <c r="G374" s="132" t="s">
        <v>4553</v>
      </c>
      <c r="H374" s="132" t="s">
        <v>5244</v>
      </c>
      <c r="I374" s="132" t="s">
        <v>5931</v>
      </c>
      <c r="J374" s="132" t="s">
        <v>5931</v>
      </c>
      <c r="K374" s="132" t="s">
        <v>6620</v>
      </c>
      <c r="L374" s="132" t="s">
        <v>7314</v>
      </c>
      <c r="M374" s="132" t="s">
        <v>8005</v>
      </c>
      <c r="N374" s="132" t="s">
        <v>8691</v>
      </c>
      <c r="O374" s="132" t="s">
        <v>9363</v>
      </c>
      <c r="P374" s="132" t="s">
        <v>9983</v>
      </c>
    </row>
    <row r="375" spans="1:16" ht="30.5" thickBot="1">
      <c r="A375" t="str">
        <f t="shared" si="5"/>
        <v>보건 위생</v>
      </c>
      <c r="B375" s="144" t="s">
        <v>1454</v>
      </c>
      <c r="D375" s="132" t="s">
        <v>2510</v>
      </c>
      <c r="E375" s="132" t="s">
        <v>3183</v>
      </c>
      <c r="F375" s="132" t="s">
        <v>3859</v>
      </c>
      <c r="G375" s="132" t="s">
        <v>4554</v>
      </c>
      <c r="H375" s="132" t="s">
        <v>5245</v>
      </c>
      <c r="I375" s="132" t="s">
        <v>5932</v>
      </c>
      <c r="J375" s="132" t="s">
        <v>5932</v>
      </c>
      <c r="K375" s="132" t="s">
        <v>6621</v>
      </c>
      <c r="L375" s="132" t="s">
        <v>7315</v>
      </c>
      <c r="M375" s="132" t="s">
        <v>8006</v>
      </c>
      <c r="N375" s="132" t="s">
        <v>8692</v>
      </c>
      <c r="O375" s="132" t="s">
        <v>9364</v>
      </c>
      <c r="P375" s="132" t="s">
        <v>9984</v>
      </c>
    </row>
    <row r="376" spans="1:16" ht="40.5" thickBot="1">
      <c r="A376" t="str">
        <f t="shared" si="5"/>
        <v>사회보험·사회복지</v>
      </c>
      <c r="B376" s="144" t="s">
        <v>1457</v>
      </c>
      <c r="D376" s="132" t="s">
        <v>2511</v>
      </c>
      <c r="E376" s="132" t="s">
        <v>3184</v>
      </c>
      <c r="F376" s="132" t="s">
        <v>3860</v>
      </c>
      <c r="G376" s="132" t="s">
        <v>4555</v>
      </c>
      <c r="H376" s="132" t="s">
        <v>5246</v>
      </c>
      <c r="I376" s="132" t="s">
        <v>5933</v>
      </c>
      <c r="J376" s="132" t="s">
        <v>5933</v>
      </c>
      <c r="K376" s="132" t="s">
        <v>6622</v>
      </c>
      <c r="L376" s="132" t="s">
        <v>7316</v>
      </c>
      <c r="M376" s="132" t="s">
        <v>8007</v>
      </c>
      <c r="N376" s="132" t="s">
        <v>8693</v>
      </c>
      <c r="O376" s="132" t="s">
        <v>9365</v>
      </c>
      <c r="P376" s="132" t="s">
        <v>9985</v>
      </c>
    </row>
    <row r="377" spans="1:16" ht="20.5" thickBot="1">
      <c r="A377" t="str">
        <f t="shared" si="5"/>
        <v>간호</v>
      </c>
      <c r="B377" s="144" t="s">
        <v>1460</v>
      </c>
      <c r="D377" s="132" t="s">
        <v>2512</v>
      </c>
      <c r="E377" s="132" t="s">
        <v>3185</v>
      </c>
      <c r="F377" s="132" t="s">
        <v>3861</v>
      </c>
      <c r="G377" s="132" t="s">
        <v>4556</v>
      </c>
      <c r="H377" s="132" t="s">
        <v>5247</v>
      </c>
      <c r="I377" s="132" t="s">
        <v>5934</v>
      </c>
      <c r="J377" s="132" t="s">
        <v>5934</v>
      </c>
      <c r="K377" s="132" t="s">
        <v>6623</v>
      </c>
      <c r="L377" s="132" t="s">
        <v>7317</v>
      </c>
      <c r="M377" s="132" t="s">
        <v>8008</v>
      </c>
      <c r="N377" s="132" t="s">
        <v>8694</v>
      </c>
      <c r="O377" s="132" t="s">
        <v>9366</v>
      </c>
      <c r="P377" s="132" t="s">
        <v>9986</v>
      </c>
    </row>
    <row r="378" spans="1:16" ht="60.5" thickBot="1">
      <c r="A378" t="str">
        <f t="shared" si="5"/>
        <v>그 밖에 분류되지 않는 회원제단체</v>
      </c>
      <c r="B378" s="144" t="s">
        <v>1277</v>
      </c>
      <c r="D378" s="132" t="s">
        <v>2425</v>
      </c>
      <c r="E378" s="132" t="s">
        <v>3106</v>
      </c>
      <c r="F378" s="132" t="s">
        <v>3773</v>
      </c>
      <c r="G378" s="132" t="s">
        <v>4469</v>
      </c>
      <c r="H378" s="132" t="s">
        <v>5160</v>
      </c>
      <c r="I378" s="132" t="s">
        <v>5847</v>
      </c>
      <c r="J378" s="132" t="s">
        <v>5847</v>
      </c>
      <c r="K378" s="132" t="s">
        <v>6536</v>
      </c>
      <c r="L378" s="132" t="s">
        <v>7230</v>
      </c>
      <c r="M378" s="132" t="s">
        <v>7921</v>
      </c>
      <c r="N378" s="132" t="s">
        <v>8607</v>
      </c>
      <c r="O378" s="132" t="s">
        <v>9281</v>
      </c>
      <c r="P378" s="132" t="s">
        <v>9911</v>
      </c>
    </row>
    <row r="379" spans="1:16" ht="30.5" thickBot="1">
      <c r="A379" t="str">
        <f t="shared" si="5"/>
        <v>물품 임대 서비스</v>
      </c>
      <c r="B379" s="144" t="s">
        <v>1465</v>
      </c>
      <c r="D379" s="132" t="s">
        <v>2513</v>
      </c>
      <c r="E379" s="132" t="s">
        <v>3186</v>
      </c>
      <c r="F379" s="132" t="s">
        <v>3862</v>
      </c>
      <c r="G379" s="132" t="s">
        <v>4557</v>
      </c>
      <c r="H379" s="132" t="s">
        <v>5248</v>
      </c>
      <c r="I379" s="132" t="s">
        <v>5935</v>
      </c>
      <c r="J379" s="132" t="s">
        <v>5935</v>
      </c>
      <c r="K379" s="132" t="s">
        <v>6624</v>
      </c>
      <c r="L379" s="132" t="s">
        <v>7318</v>
      </c>
      <c r="M379" s="132" t="s">
        <v>8009</v>
      </c>
      <c r="N379" s="132" t="s">
        <v>8695</v>
      </c>
      <c r="O379" s="132" t="s">
        <v>9367</v>
      </c>
      <c r="P379" s="132" t="s">
        <v>9987</v>
      </c>
    </row>
    <row r="380" spans="1:16" ht="20.5" thickBot="1">
      <c r="A380" t="str">
        <f t="shared" si="5"/>
        <v>광고</v>
      </c>
      <c r="B380" s="144" t="s">
        <v>1467</v>
      </c>
      <c r="D380" s="132" t="s">
        <v>2514</v>
      </c>
      <c r="E380" s="132" t="s">
        <v>3187</v>
      </c>
      <c r="F380" s="132" t="s">
        <v>3863</v>
      </c>
      <c r="G380" s="132" t="s">
        <v>4558</v>
      </c>
      <c r="H380" s="132" t="s">
        <v>5249</v>
      </c>
      <c r="I380" s="132" t="s">
        <v>5936</v>
      </c>
      <c r="J380" s="132" t="s">
        <v>5936</v>
      </c>
      <c r="K380" s="132" t="s">
        <v>6625</v>
      </c>
      <c r="L380" s="132" t="s">
        <v>7319</v>
      </c>
      <c r="M380" s="132" t="s">
        <v>8010</v>
      </c>
      <c r="N380" s="132" t="s">
        <v>8599</v>
      </c>
      <c r="O380" s="132" t="s">
        <v>9368</v>
      </c>
      <c r="P380" s="132" t="s">
        <v>9988</v>
      </c>
    </row>
    <row r="381" spans="1:16" ht="50.5" thickBot="1">
      <c r="A381" t="str">
        <f t="shared" si="5"/>
        <v>자동차 정비·기계 수리</v>
      </c>
      <c r="B381" s="144" t="s">
        <v>1469</v>
      </c>
      <c r="D381" s="132" t="s">
        <v>2515</v>
      </c>
      <c r="E381" s="132" t="s">
        <v>3188</v>
      </c>
      <c r="F381" s="132" t="s">
        <v>3864</v>
      </c>
      <c r="G381" s="132" t="s">
        <v>4559</v>
      </c>
      <c r="H381" s="132" t="s">
        <v>5250</v>
      </c>
      <c r="I381" s="132" t="s">
        <v>5937</v>
      </c>
      <c r="J381" s="132" t="s">
        <v>5937</v>
      </c>
      <c r="K381" s="132" t="s">
        <v>6626</v>
      </c>
      <c r="L381" s="132" t="s">
        <v>7320</v>
      </c>
      <c r="M381" s="132" t="s">
        <v>8011</v>
      </c>
      <c r="N381" s="132" t="s">
        <v>8696</v>
      </c>
      <c r="O381" s="132" t="s">
        <v>9369</v>
      </c>
      <c r="P381" s="132" t="s">
        <v>9989</v>
      </c>
    </row>
    <row r="382" spans="1:16" ht="40.5" thickBot="1">
      <c r="A382" t="str">
        <f t="shared" si="5"/>
        <v>기타 대 사업소 서비스</v>
      </c>
      <c r="B382" s="144" t="s">
        <v>1472</v>
      </c>
      <c r="D382" s="132" t="s">
        <v>2516</v>
      </c>
      <c r="E382" s="132" t="s">
        <v>3189</v>
      </c>
      <c r="F382" s="132" t="s">
        <v>3865</v>
      </c>
      <c r="G382" s="132" t="s">
        <v>4560</v>
      </c>
      <c r="H382" s="132" t="s">
        <v>5251</v>
      </c>
      <c r="I382" s="132" t="s">
        <v>5938</v>
      </c>
      <c r="J382" s="132" t="s">
        <v>5938</v>
      </c>
      <c r="K382" s="132" t="s">
        <v>6627</v>
      </c>
      <c r="L382" s="132" t="s">
        <v>7321</v>
      </c>
      <c r="M382" s="132" t="s">
        <v>8012</v>
      </c>
      <c r="N382" s="132" t="s">
        <v>8697</v>
      </c>
      <c r="O382" s="132" t="s">
        <v>9370</v>
      </c>
      <c r="P382" s="132" t="s">
        <v>9990</v>
      </c>
    </row>
    <row r="383" spans="1:16" ht="20.5" thickBot="1">
      <c r="A383" t="str">
        <f t="shared" si="5"/>
        <v>숙박업</v>
      </c>
      <c r="B383" s="144" t="s">
        <v>1475</v>
      </c>
      <c r="D383" s="132" t="s">
        <v>2517</v>
      </c>
      <c r="E383" s="132" t="s">
        <v>3190</v>
      </c>
      <c r="F383" s="132" t="s">
        <v>3866</v>
      </c>
      <c r="G383" s="132" t="s">
        <v>4561</v>
      </c>
      <c r="H383" s="132" t="s">
        <v>5252</v>
      </c>
      <c r="I383" s="132" t="s">
        <v>5939</v>
      </c>
      <c r="J383" s="132" t="s">
        <v>5939</v>
      </c>
      <c r="K383" s="132" t="s">
        <v>6628</v>
      </c>
      <c r="L383" s="132" t="s">
        <v>7322</v>
      </c>
      <c r="M383" s="132" t="s">
        <v>8013</v>
      </c>
      <c r="N383" s="132" t="s">
        <v>8698</v>
      </c>
      <c r="O383" s="132" t="s">
        <v>9371</v>
      </c>
      <c r="P383" s="132" t="s">
        <v>9991</v>
      </c>
    </row>
    <row r="384" spans="1:16" ht="30.5" thickBot="1">
      <c r="A384" t="str">
        <f t="shared" si="5"/>
        <v>음식 서비스</v>
      </c>
      <c r="B384" s="144" t="s">
        <v>1477</v>
      </c>
      <c r="D384" s="132" t="s">
        <v>2518</v>
      </c>
      <c r="E384" s="132" t="s">
        <v>3191</v>
      </c>
      <c r="F384" s="132" t="s">
        <v>3867</v>
      </c>
      <c r="G384" s="132" t="s">
        <v>4562</v>
      </c>
      <c r="H384" s="132" t="s">
        <v>5253</v>
      </c>
      <c r="I384" s="132" t="s">
        <v>5940</v>
      </c>
      <c r="J384" s="132" t="s">
        <v>5940</v>
      </c>
      <c r="K384" s="132" t="s">
        <v>6629</v>
      </c>
      <c r="L384" s="132" t="s">
        <v>7323</v>
      </c>
      <c r="M384" s="132" t="s">
        <v>8014</v>
      </c>
      <c r="N384" s="132" t="s">
        <v>8699</v>
      </c>
      <c r="O384" s="132" t="s">
        <v>9372</v>
      </c>
      <c r="P384" s="132" t="s">
        <v>9992</v>
      </c>
    </row>
    <row r="385" spans="1:16" ht="50.5" thickBot="1">
      <c r="A385" t="str">
        <f t="shared" si="5"/>
        <v>세탁·이용·미용·욕장업</v>
      </c>
      <c r="B385" s="144" t="s">
        <v>1480</v>
      </c>
      <c r="D385" s="132" t="s">
        <v>2519</v>
      </c>
      <c r="E385" s="132" t="s">
        <v>3192</v>
      </c>
      <c r="F385" s="132" t="s">
        <v>3868</v>
      </c>
      <c r="G385" s="132" t="s">
        <v>4563</v>
      </c>
      <c r="H385" s="132" t="s">
        <v>5254</v>
      </c>
      <c r="I385" s="132" t="s">
        <v>5941</v>
      </c>
      <c r="J385" s="132" t="s">
        <v>5941</v>
      </c>
      <c r="K385" s="132" t="s">
        <v>6630</v>
      </c>
      <c r="L385" s="132" t="s">
        <v>7324</v>
      </c>
      <c r="M385" s="132" t="s">
        <v>8015</v>
      </c>
      <c r="N385" s="132" t="s">
        <v>8700</v>
      </c>
      <c r="O385" s="132" t="s">
        <v>9373</v>
      </c>
      <c r="P385" s="132" t="s">
        <v>9993</v>
      </c>
    </row>
    <row r="386" spans="1:16" ht="30.5" thickBot="1">
      <c r="A386" t="str">
        <f t="shared" ref="A386:A449" si="6">F386</f>
        <v>엔터테인먼트 서비스</v>
      </c>
      <c r="B386" s="144" t="s">
        <v>1483</v>
      </c>
      <c r="D386" s="132" t="s">
        <v>2520</v>
      </c>
      <c r="E386" s="132" t="s">
        <v>3193</v>
      </c>
      <c r="F386" s="132" t="s">
        <v>3869</v>
      </c>
      <c r="G386" s="132" t="s">
        <v>4564</v>
      </c>
      <c r="H386" s="132" t="s">
        <v>5255</v>
      </c>
      <c r="I386" s="132" t="s">
        <v>5942</v>
      </c>
      <c r="J386" s="132" t="s">
        <v>5942</v>
      </c>
      <c r="K386" s="132" t="s">
        <v>6631</v>
      </c>
      <c r="L386" s="132" t="s">
        <v>7325</v>
      </c>
      <c r="M386" s="132" t="s">
        <v>8016</v>
      </c>
      <c r="N386" s="132" t="s">
        <v>8701</v>
      </c>
      <c r="O386" s="132" t="s">
        <v>9374</v>
      </c>
      <c r="P386" s="132" t="s">
        <v>9994</v>
      </c>
    </row>
    <row r="387" spans="1:16" ht="40.5" thickBot="1">
      <c r="A387" t="str">
        <f t="shared" si="6"/>
        <v>기타 대 개인 서비스</v>
      </c>
      <c r="B387" s="144" t="s">
        <v>1486</v>
      </c>
      <c r="D387" s="132" t="s">
        <v>2521</v>
      </c>
      <c r="E387" s="132" t="s">
        <v>3194</v>
      </c>
      <c r="F387" s="132" t="s">
        <v>3870</v>
      </c>
      <c r="G387" s="132" t="s">
        <v>4565</v>
      </c>
      <c r="H387" s="132" t="s">
        <v>5256</v>
      </c>
      <c r="I387" s="132" t="s">
        <v>5943</v>
      </c>
      <c r="J387" s="132" t="s">
        <v>5943</v>
      </c>
      <c r="K387" s="132" t="s">
        <v>6632</v>
      </c>
      <c r="L387" s="132" t="s">
        <v>7326</v>
      </c>
      <c r="M387" s="132" t="s">
        <v>8017</v>
      </c>
      <c r="N387" s="132" t="s">
        <v>8702</v>
      </c>
      <c r="O387" s="132" t="s">
        <v>9375</v>
      </c>
      <c r="P387" s="132" t="s">
        <v>9995</v>
      </c>
    </row>
    <row r="388" spans="1:16" ht="30.5" thickBot="1">
      <c r="A388" t="str">
        <f t="shared" si="6"/>
        <v>사무용품</v>
      </c>
      <c r="B388" s="144" t="s">
        <v>1288</v>
      </c>
      <c r="D388" s="132" t="s">
        <v>2428</v>
      </c>
      <c r="E388" s="132" t="s">
        <v>3109</v>
      </c>
      <c r="F388" s="132" t="s">
        <v>3776</v>
      </c>
      <c r="G388" s="132" t="s">
        <v>4472</v>
      </c>
      <c r="H388" s="132" t="s">
        <v>5163</v>
      </c>
      <c r="I388" s="132" t="s">
        <v>5850</v>
      </c>
      <c r="J388" s="132" t="s">
        <v>5850</v>
      </c>
      <c r="K388" s="132" t="s">
        <v>6539</v>
      </c>
      <c r="L388" s="132" t="s">
        <v>7233</v>
      </c>
      <c r="M388" s="132" t="s">
        <v>7924</v>
      </c>
      <c r="N388" s="132" t="s">
        <v>8610</v>
      </c>
      <c r="O388" s="132" t="s">
        <v>9284</v>
      </c>
      <c r="P388" s="132" t="s">
        <v>9914</v>
      </c>
    </row>
    <row r="389" spans="1:16" ht="30.5" thickBot="1">
      <c r="A389" t="str">
        <f t="shared" si="6"/>
        <v>분류 불명</v>
      </c>
      <c r="B389" s="144" t="s">
        <v>1292</v>
      </c>
      <c r="D389" s="132" t="s">
        <v>2429</v>
      </c>
      <c r="E389" s="132" t="s">
        <v>3110</v>
      </c>
      <c r="F389" s="132" t="s">
        <v>3777</v>
      </c>
      <c r="G389" s="132" t="s">
        <v>4473</v>
      </c>
      <c r="H389" s="132" t="s">
        <v>5164</v>
      </c>
      <c r="I389" s="132" t="s">
        <v>5851</v>
      </c>
      <c r="J389" s="132" t="s">
        <v>5851</v>
      </c>
      <c r="K389" s="132" t="s">
        <v>6540</v>
      </c>
      <c r="L389" s="132" t="s">
        <v>7234</v>
      </c>
      <c r="M389" s="132" t="s">
        <v>7925</v>
      </c>
      <c r="N389" s="132" t="s">
        <v>8611</v>
      </c>
      <c r="O389" s="132" t="s">
        <v>9285</v>
      </c>
      <c r="P389" s="132" t="s">
        <v>9915</v>
      </c>
    </row>
    <row r="390" spans="1:16" ht="18.5" thickBot="1">
      <c r="A390" t="str">
        <f t="shared" si="6"/>
        <v>쌀</v>
      </c>
      <c r="B390" s="145" t="s">
        <v>1154</v>
      </c>
      <c r="D390" s="132" t="s">
        <v>2522</v>
      </c>
      <c r="E390" s="132" t="s">
        <v>3195</v>
      </c>
      <c r="F390" s="132" t="s">
        <v>3871</v>
      </c>
      <c r="G390" s="132" t="s">
        <v>4566</v>
      </c>
      <c r="H390" s="132" t="s">
        <v>5257</v>
      </c>
      <c r="I390" s="132" t="s">
        <v>5944</v>
      </c>
      <c r="J390" s="132" t="s">
        <v>5944</v>
      </c>
      <c r="K390" s="132" t="s">
        <v>6633</v>
      </c>
      <c r="L390" s="132" t="s">
        <v>7327</v>
      </c>
      <c r="M390" s="132" t="s">
        <v>8018</v>
      </c>
      <c r="N390" s="132" t="s">
        <v>8703</v>
      </c>
      <c r="O390" s="132" t="s">
        <v>9376</v>
      </c>
      <c r="P390" s="132" t="s">
        <v>9996</v>
      </c>
    </row>
    <row r="391" spans="1:16" ht="18.5" thickBot="1">
      <c r="A391" t="str">
        <f t="shared" si="6"/>
        <v>보리류</v>
      </c>
      <c r="B391" s="145" t="s">
        <v>1158</v>
      </c>
      <c r="D391" s="132" t="s">
        <v>2523</v>
      </c>
      <c r="E391" s="132" t="s">
        <v>3196</v>
      </c>
      <c r="F391" s="132" t="s">
        <v>3872</v>
      </c>
      <c r="G391" s="132" t="s">
        <v>4567</v>
      </c>
      <c r="H391" s="132" t="s">
        <v>5258</v>
      </c>
      <c r="I391" s="132" t="s">
        <v>5945</v>
      </c>
      <c r="J391" s="132" t="s">
        <v>5945</v>
      </c>
      <c r="K391" s="132" t="s">
        <v>6634</v>
      </c>
      <c r="L391" s="132" t="s">
        <v>7328</v>
      </c>
      <c r="M391" s="132" t="s">
        <v>8019</v>
      </c>
      <c r="N391" s="132" t="s">
        <v>8704</v>
      </c>
      <c r="O391" s="132" t="s">
        <v>9377</v>
      </c>
      <c r="P391" s="132" t="s">
        <v>9997</v>
      </c>
    </row>
    <row r="392" spans="1:16" ht="20.5" thickBot="1">
      <c r="A392" t="str">
        <f t="shared" si="6"/>
        <v>이모류</v>
      </c>
      <c r="B392" s="145" t="s">
        <v>1162</v>
      </c>
      <c r="D392" s="132" t="s">
        <v>2524</v>
      </c>
      <c r="E392" s="132" t="s">
        <v>3197</v>
      </c>
      <c r="F392" s="132" t="s">
        <v>3873</v>
      </c>
      <c r="G392" s="132" t="s">
        <v>4568</v>
      </c>
      <c r="H392" s="132" t="s">
        <v>5259</v>
      </c>
      <c r="I392" s="132" t="s">
        <v>5946</v>
      </c>
      <c r="J392" s="132" t="s">
        <v>5946</v>
      </c>
      <c r="K392" s="132" t="s">
        <v>6635</v>
      </c>
      <c r="L392" s="132" t="s">
        <v>7329</v>
      </c>
      <c r="M392" s="132" t="s">
        <v>8020</v>
      </c>
      <c r="N392" s="132" t="s">
        <v>8705</v>
      </c>
      <c r="O392" s="132" t="s">
        <v>9378</v>
      </c>
      <c r="P392" s="132" t="s">
        <v>3197</v>
      </c>
    </row>
    <row r="393" spans="1:16" ht="20.5" thickBot="1">
      <c r="A393" t="str">
        <f t="shared" si="6"/>
        <v>콩류</v>
      </c>
      <c r="B393" s="145" t="s">
        <v>1166</v>
      </c>
      <c r="D393" s="132" t="s">
        <v>2525</v>
      </c>
      <c r="E393" s="132" t="s">
        <v>3198</v>
      </c>
      <c r="F393" s="132" t="s">
        <v>3874</v>
      </c>
      <c r="G393" s="132" t="s">
        <v>4569</v>
      </c>
      <c r="H393" s="132" t="s">
        <v>5260</v>
      </c>
      <c r="I393" s="132" t="s">
        <v>5947</v>
      </c>
      <c r="J393" s="132" t="s">
        <v>5947</v>
      </c>
      <c r="K393" s="132" t="s">
        <v>6636</v>
      </c>
      <c r="L393" s="132" t="s">
        <v>7330</v>
      </c>
      <c r="M393" s="132" t="s">
        <v>8021</v>
      </c>
      <c r="N393" s="132" t="s">
        <v>8706</v>
      </c>
      <c r="O393" s="132" t="s">
        <v>9379</v>
      </c>
      <c r="P393" s="132" t="s">
        <v>3198</v>
      </c>
    </row>
    <row r="394" spans="1:16" ht="30.5" thickBot="1">
      <c r="A394" t="str">
        <f t="shared" si="6"/>
        <v>야채(노지)</v>
      </c>
      <c r="B394" s="145" t="s">
        <v>1170</v>
      </c>
      <c r="D394" s="132" t="s">
        <v>2526</v>
      </c>
      <c r="E394" s="132" t="s">
        <v>3199</v>
      </c>
      <c r="F394" s="132" t="s">
        <v>3875</v>
      </c>
      <c r="G394" s="132" t="s">
        <v>4570</v>
      </c>
      <c r="H394" s="132" t="s">
        <v>5261</v>
      </c>
      <c r="I394" s="132" t="s">
        <v>5948</v>
      </c>
      <c r="J394" s="132" t="s">
        <v>5948</v>
      </c>
      <c r="K394" s="132" t="s">
        <v>6637</v>
      </c>
      <c r="L394" s="132" t="s">
        <v>7331</v>
      </c>
      <c r="M394" s="132" t="s">
        <v>8022</v>
      </c>
      <c r="N394" s="132" t="s">
        <v>8707</v>
      </c>
      <c r="O394" s="132" t="s">
        <v>9380</v>
      </c>
      <c r="P394" s="132" t="s">
        <v>9998</v>
      </c>
    </row>
    <row r="395" spans="1:16" ht="30.5" thickBot="1">
      <c r="A395" t="str">
        <f t="shared" si="6"/>
        <v>야채(시설)</v>
      </c>
      <c r="B395" s="145" t="s">
        <v>1174</v>
      </c>
      <c r="D395" s="132" t="s">
        <v>2527</v>
      </c>
      <c r="E395" s="132" t="s">
        <v>3200</v>
      </c>
      <c r="F395" s="132" t="s">
        <v>3876</v>
      </c>
      <c r="G395" s="132" t="s">
        <v>4571</v>
      </c>
      <c r="H395" s="132" t="s">
        <v>5262</v>
      </c>
      <c r="I395" s="132" t="s">
        <v>5949</v>
      </c>
      <c r="J395" s="132" t="s">
        <v>5949</v>
      </c>
      <c r="K395" s="132" t="s">
        <v>6638</v>
      </c>
      <c r="L395" s="132" t="s">
        <v>7332</v>
      </c>
      <c r="M395" s="132" t="s">
        <v>8023</v>
      </c>
      <c r="N395" s="132" t="s">
        <v>8708</v>
      </c>
      <c r="O395" s="132" t="s">
        <v>9381</v>
      </c>
      <c r="P395" s="132" t="s">
        <v>9999</v>
      </c>
    </row>
    <row r="396" spans="1:16" ht="18.5" thickBot="1">
      <c r="A396" t="str">
        <f t="shared" si="6"/>
        <v>열매</v>
      </c>
      <c r="B396" s="145" t="s">
        <v>1177</v>
      </c>
      <c r="D396" s="132" t="s">
        <v>2528</v>
      </c>
      <c r="E396" s="132" t="s">
        <v>3201</v>
      </c>
      <c r="F396" s="132" t="s">
        <v>3877</v>
      </c>
      <c r="G396" s="132" t="s">
        <v>4572</v>
      </c>
      <c r="H396" s="132" t="s">
        <v>5263</v>
      </c>
      <c r="I396" s="132" t="s">
        <v>5950</v>
      </c>
      <c r="J396" s="132" t="s">
        <v>5950</v>
      </c>
      <c r="K396" s="132" t="s">
        <v>6639</v>
      </c>
      <c r="L396" s="132" t="s">
        <v>7333</v>
      </c>
      <c r="M396" s="132" t="s">
        <v>8024</v>
      </c>
      <c r="N396" s="132" t="s">
        <v>8709</v>
      </c>
      <c r="O396" s="132" t="s">
        <v>9382</v>
      </c>
      <c r="P396" s="132" t="s">
        <v>3201</v>
      </c>
    </row>
    <row r="397" spans="1:16" ht="20.5" thickBot="1">
      <c r="A397" t="str">
        <f t="shared" si="6"/>
        <v>설탕 원료 작물</v>
      </c>
      <c r="B397" s="145" t="s">
        <v>1182</v>
      </c>
      <c r="D397" s="132" t="s">
        <v>2529</v>
      </c>
      <c r="E397" s="132" t="s">
        <v>3202</v>
      </c>
      <c r="F397" s="132" t="s">
        <v>3878</v>
      </c>
      <c r="G397" s="132" t="s">
        <v>4573</v>
      </c>
      <c r="H397" s="132" t="s">
        <v>5264</v>
      </c>
      <c r="I397" s="132" t="s">
        <v>5951</v>
      </c>
      <c r="J397" s="132" t="s">
        <v>5951</v>
      </c>
      <c r="K397" s="132" t="s">
        <v>6640</v>
      </c>
      <c r="L397" s="132" t="s">
        <v>7334</v>
      </c>
      <c r="M397" s="132" t="s">
        <v>8025</v>
      </c>
      <c r="N397" s="132" t="s">
        <v>8710</v>
      </c>
      <c r="O397" s="132" t="s">
        <v>9383</v>
      </c>
      <c r="P397" s="132" t="s">
        <v>10000</v>
      </c>
    </row>
    <row r="398" spans="1:16" ht="20.5" thickBot="1">
      <c r="A398" t="str">
        <f t="shared" si="6"/>
        <v>음료용 작물</v>
      </c>
      <c r="B398" s="145" t="s">
        <v>1186</v>
      </c>
      <c r="D398" s="132" t="s">
        <v>2530</v>
      </c>
      <c r="E398" s="132" t="s">
        <v>3203</v>
      </c>
      <c r="F398" s="132" t="s">
        <v>3879</v>
      </c>
      <c r="G398" s="132" t="s">
        <v>4574</v>
      </c>
      <c r="H398" s="132" t="s">
        <v>5265</v>
      </c>
      <c r="I398" s="132" t="s">
        <v>5952</v>
      </c>
      <c r="J398" s="132" t="s">
        <v>5952</v>
      </c>
      <c r="K398" s="132" t="s">
        <v>6641</v>
      </c>
      <c r="L398" s="132" t="s">
        <v>7335</v>
      </c>
      <c r="M398" s="132" t="s">
        <v>8026</v>
      </c>
      <c r="N398" s="132" t="s">
        <v>8711</v>
      </c>
      <c r="O398" s="132" t="s">
        <v>9384</v>
      </c>
      <c r="P398" s="132" t="s">
        <v>10001</v>
      </c>
    </row>
    <row r="399" spans="1:16" ht="50.5" thickBot="1">
      <c r="A399" t="str">
        <f t="shared" si="6"/>
        <v>기타 식용 경작 작물</v>
      </c>
      <c r="B399" s="145" t="s">
        <v>1190</v>
      </c>
      <c r="D399" s="132" t="s">
        <v>2531</v>
      </c>
      <c r="E399" s="132" t="s">
        <v>3204</v>
      </c>
      <c r="F399" s="132" t="s">
        <v>3880</v>
      </c>
      <c r="G399" s="132" t="s">
        <v>4575</v>
      </c>
      <c r="H399" s="132" t="s">
        <v>5266</v>
      </c>
      <c r="I399" s="132" t="s">
        <v>5953</v>
      </c>
      <c r="J399" s="132" t="s">
        <v>5953</v>
      </c>
      <c r="K399" s="132" t="s">
        <v>6642</v>
      </c>
      <c r="L399" s="132" t="s">
        <v>7336</v>
      </c>
      <c r="M399" s="132" t="s">
        <v>8027</v>
      </c>
      <c r="N399" s="132" t="s">
        <v>8712</v>
      </c>
      <c r="O399" s="132" t="s">
        <v>9385</v>
      </c>
      <c r="P399" s="132" t="s">
        <v>10002</v>
      </c>
    </row>
    <row r="400" spans="1:16" ht="20.5" thickBot="1">
      <c r="A400" t="str">
        <f t="shared" si="6"/>
        <v>사료작물</v>
      </c>
      <c r="B400" s="145" t="s">
        <v>1193</v>
      </c>
      <c r="D400" s="132" t="s">
        <v>2532</v>
      </c>
      <c r="E400" s="132" t="s">
        <v>1193</v>
      </c>
      <c r="F400" s="132" t="s">
        <v>3881</v>
      </c>
      <c r="G400" s="132" t="s">
        <v>4576</v>
      </c>
      <c r="H400" s="132" t="s">
        <v>5267</v>
      </c>
      <c r="I400" s="132" t="s">
        <v>5954</v>
      </c>
      <c r="J400" s="132" t="s">
        <v>5954</v>
      </c>
      <c r="K400" s="132" t="s">
        <v>6643</v>
      </c>
      <c r="L400" s="132" t="s">
        <v>7337</v>
      </c>
      <c r="M400" s="132" t="s">
        <v>8028</v>
      </c>
      <c r="N400" s="132" t="s">
        <v>8713</v>
      </c>
      <c r="O400" s="132" t="s">
        <v>9386</v>
      </c>
      <c r="P400" s="132" t="s">
        <v>10003</v>
      </c>
    </row>
    <row r="401" spans="1:16" ht="20.5" thickBot="1">
      <c r="A401" t="str">
        <f t="shared" si="6"/>
        <v>종묘</v>
      </c>
      <c r="B401" s="145" t="s">
        <v>1196</v>
      </c>
      <c r="D401" s="132" t="s">
        <v>2533</v>
      </c>
      <c r="E401" s="132" t="s">
        <v>3205</v>
      </c>
      <c r="F401" s="132" t="s">
        <v>3882</v>
      </c>
      <c r="G401" s="132" t="s">
        <v>4577</v>
      </c>
      <c r="H401" s="132" t="s">
        <v>5268</v>
      </c>
      <c r="I401" s="132" t="s">
        <v>5955</v>
      </c>
      <c r="J401" s="132" t="s">
        <v>5955</v>
      </c>
      <c r="K401" s="132" t="s">
        <v>6644</v>
      </c>
      <c r="L401" s="132" t="s">
        <v>7338</v>
      </c>
      <c r="M401" s="132" t="s">
        <v>8029</v>
      </c>
      <c r="N401" s="132" t="s">
        <v>8714</v>
      </c>
      <c r="O401" s="132" t="s">
        <v>9387</v>
      </c>
      <c r="P401" s="132" t="s">
        <v>10004</v>
      </c>
    </row>
    <row r="402" spans="1:16" ht="30.5" thickBot="1">
      <c r="A402" t="str">
        <f t="shared" si="6"/>
        <v>꽃꽃·꽃목류</v>
      </c>
      <c r="B402" s="145" t="s">
        <v>1199</v>
      </c>
      <c r="D402" s="132" t="s">
        <v>2534</v>
      </c>
      <c r="E402" s="132" t="s">
        <v>3206</v>
      </c>
      <c r="F402" s="132" t="s">
        <v>3883</v>
      </c>
      <c r="G402" s="132" t="s">
        <v>4578</v>
      </c>
      <c r="H402" s="132" t="s">
        <v>5269</v>
      </c>
      <c r="I402" s="132" t="s">
        <v>5956</v>
      </c>
      <c r="J402" s="132" t="s">
        <v>5956</v>
      </c>
      <c r="K402" s="132" t="s">
        <v>6645</v>
      </c>
      <c r="L402" s="132" t="s">
        <v>7339</v>
      </c>
      <c r="M402" s="132" t="s">
        <v>8030</v>
      </c>
      <c r="N402" s="132" t="s">
        <v>8715</v>
      </c>
      <c r="O402" s="132" t="s">
        <v>9388</v>
      </c>
      <c r="P402" s="132" t="s">
        <v>10005</v>
      </c>
    </row>
    <row r="403" spans="1:16" ht="50.5" thickBot="1">
      <c r="A403" t="str">
        <f t="shared" si="6"/>
        <v>기타 비식용 경작 작물</v>
      </c>
      <c r="B403" s="145" t="s">
        <v>1203</v>
      </c>
      <c r="D403" s="132" t="s">
        <v>2535</v>
      </c>
      <c r="E403" s="132" t="s">
        <v>3207</v>
      </c>
      <c r="F403" s="132" t="s">
        <v>3884</v>
      </c>
      <c r="G403" s="132" t="s">
        <v>4579</v>
      </c>
      <c r="H403" s="132" t="s">
        <v>5270</v>
      </c>
      <c r="I403" s="132" t="s">
        <v>5957</v>
      </c>
      <c r="J403" s="132" t="s">
        <v>5957</v>
      </c>
      <c r="K403" s="132" t="s">
        <v>6646</v>
      </c>
      <c r="L403" s="132" t="s">
        <v>7340</v>
      </c>
      <c r="M403" s="132" t="s">
        <v>8031</v>
      </c>
      <c r="N403" s="132" t="s">
        <v>8716</v>
      </c>
      <c r="O403" s="132" t="s">
        <v>9389</v>
      </c>
      <c r="P403" s="132" t="s">
        <v>10006</v>
      </c>
    </row>
    <row r="404" spans="1:16" ht="20.5" thickBot="1">
      <c r="A404" t="str">
        <f t="shared" si="6"/>
        <v>낙농</v>
      </c>
      <c r="B404" s="145" t="s">
        <v>1206</v>
      </c>
      <c r="D404" s="132" t="s">
        <v>2536</v>
      </c>
      <c r="E404" s="132" t="s">
        <v>3208</v>
      </c>
      <c r="F404" s="132" t="s">
        <v>3885</v>
      </c>
      <c r="G404" s="132" t="s">
        <v>4580</v>
      </c>
      <c r="H404" s="132" t="s">
        <v>5271</v>
      </c>
      <c r="I404" s="132" t="s">
        <v>5958</v>
      </c>
      <c r="J404" s="132" t="s">
        <v>5958</v>
      </c>
      <c r="K404" s="132" t="s">
        <v>6647</v>
      </c>
      <c r="L404" s="132" t="s">
        <v>7341</v>
      </c>
      <c r="M404" s="132" t="s">
        <v>8032</v>
      </c>
      <c r="N404" s="132" t="s">
        <v>8717</v>
      </c>
      <c r="O404" s="132" t="s">
        <v>9390</v>
      </c>
      <c r="P404" s="132" t="s">
        <v>10007</v>
      </c>
    </row>
    <row r="405" spans="1:16" ht="20.5" thickBot="1">
      <c r="A405" t="str">
        <f t="shared" si="6"/>
        <v>고기 소</v>
      </c>
      <c r="B405" s="145" t="s">
        <v>1210</v>
      </c>
      <c r="D405" s="132" t="s">
        <v>2537</v>
      </c>
      <c r="E405" s="132" t="s">
        <v>1210</v>
      </c>
      <c r="F405" s="132" t="s">
        <v>3886</v>
      </c>
      <c r="G405" s="132" t="s">
        <v>4581</v>
      </c>
      <c r="H405" s="132" t="s">
        <v>5272</v>
      </c>
      <c r="I405" s="132" t="s">
        <v>5959</v>
      </c>
      <c r="J405" s="132" t="s">
        <v>5959</v>
      </c>
      <c r="K405" s="132" t="s">
        <v>6648</v>
      </c>
      <c r="L405" s="132" t="s">
        <v>7342</v>
      </c>
      <c r="M405" s="132" t="s">
        <v>8033</v>
      </c>
      <c r="N405" s="132" t="s">
        <v>8718</v>
      </c>
      <c r="O405" s="132" t="s">
        <v>9391</v>
      </c>
      <c r="P405" s="132" t="s">
        <v>1210</v>
      </c>
    </row>
    <row r="406" spans="1:16" ht="18.5" thickBot="1">
      <c r="A406" t="str">
        <f t="shared" si="6"/>
        <v>돼지</v>
      </c>
      <c r="B406" s="145" t="s">
        <v>1214</v>
      </c>
      <c r="D406" s="132" t="s">
        <v>2538</v>
      </c>
      <c r="E406" s="132" t="s">
        <v>3209</v>
      </c>
      <c r="F406" s="132" t="s">
        <v>3887</v>
      </c>
      <c r="G406" s="132" t="s">
        <v>4582</v>
      </c>
      <c r="H406" s="132" t="s">
        <v>5273</v>
      </c>
      <c r="I406" s="132" t="s">
        <v>5960</v>
      </c>
      <c r="J406" s="132" t="s">
        <v>5960</v>
      </c>
      <c r="K406" s="132" t="s">
        <v>6649</v>
      </c>
      <c r="L406" s="132" t="s">
        <v>7343</v>
      </c>
      <c r="M406" s="132" t="s">
        <v>8034</v>
      </c>
      <c r="N406" s="132" t="s">
        <v>8719</v>
      </c>
      <c r="O406" s="132" t="s">
        <v>9392</v>
      </c>
      <c r="P406" s="132" t="s">
        <v>10008</v>
      </c>
    </row>
    <row r="407" spans="1:16" ht="18.5" thickBot="1">
      <c r="A407" t="str">
        <f t="shared" si="6"/>
        <v>닭 계란</v>
      </c>
      <c r="B407" s="145" t="s">
        <v>1217</v>
      </c>
      <c r="D407" s="132" t="s">
        <v>2539</v>
      </c>
      <c r="E407" s="132" t="s">
        <v>3210</v>
      </c>
      <c r="F407" s="132" t="s">
        <v>3888</v>
      </c>
      <c r="G407" s="132" t="s">
        <v>4583</v>
      </c>
      <c r="H407" s="132" t="s">
        <v>5274</v>
      </c>
      <c r="I407" s="132" t="s">
        <v>5961</v>
      </c>
      <c r="J407" s="132" t="s">
        <v>5961</v>
      </c>
      <c r="K407" s="132" t="s">
        <v>6650</v>
      </c>
      <c r="L407" s="132" t="s">
        <v>7344</v>
      </c>
      <c r="M407" s="132" t="s">
        <v>8035</v>
      </c>
      <c r="N407" s="132" t="s">
        <v>8720</v>
      </c>
      <c r="O407" s="132" t="s">
        <v>9393</v>
      </c>
      <c r="P407" s="132" t="s">
        <v>10009</v>
      </c>
    </row>
    <row r="408" spans="1:16" ht="18.5" thickBot="1">
      <c r="A408" t="str">
        <f t="shared" si="6"/>
        <v>고기닭</v>
      </c>
      <c r="B408" s="145" t="s">
        <v>1221</v>
      </c>
      <c r="D408" s="132" t="s">
        <v>2540</v>
      </c>
      <c r="E408" s="132" t="s">
        <v>3211</v>
      </c>
      <c r="F408" s="132" t="s">
        <v>3889</v>
      </c>
      <c r="G408" s="132" t="s">
        <v>4584</v>
      </c>
      <c r="H408" s="132" t="s">
        <v>5275</v>
      </c>
      <c r="I408" s="132" t="s">
        <v>5962</v>
      </c>
      <c r="J408" s="132" t="s">
        <v>5962</v>
      </c>
      <c r="K408" s="132" t="s">
        <v>6651</v>
      </c>
      <c r="L408" s="132" t="s">
        <v>7345</v>
      </c>
      <c r="M408" s="132" t="s">
        <v>8036</v>
      </c>
      <c r="N408" s="132" t="s">
        <v>8721</v>
      </c>
      <c r="O408" s="132" t="s">
        <v>9394</v>
      </c>
      <c r="P408" s="132" t="s">
        <v>10010</v>
      </c>
    </row>
    <row r="409" spans="1:16" ht="20.5" thickBot="1">
      <c r="A409" t="str">
        <f t="shared" si="6"/>
        <v>기타 축산</v>
      </c>
      <c r="B409" s="145" t="s">
        <v>1224</v>
      </c>
      <c r="D409" s="132" t="s">
        <v>2541</v>
      </c>
      <c r="E409" s="132" t="s">
        <v>3212</v>
      </c>
      <c r="F409" s="132" t="s">
        <v>3890</v>
      </c>
      <c r="G409" s="132" t="s">
        <v>4585</v>
      </c>
      <c r="H409" s="132" t="s">
        <v>5276</v>
      </c>
      <c r="I409" s="132" t="s">
        <v>5963</v>
      </c>
      <c r="J409" s="132" t="s">
        <v>5963</v>
      </c>
      <c r="K409" s="132" t="s">
        <v>6652</v>
      </c>
      <c r="L409" s="132" t="s">
        <v>7346</v>
      </c>
      <c r="M409" s="132" t="s">
        <v>8037</v>
      </c>
      <c r="N409" s="132" t="s">
        <v>8722</v>
      </c>
      <c r="O409" s="132" t="s">
        <v>9395</v>
      </c>
      <c r="P409" s="132" t="s">
        <v>3212</v>
      </c>
    </row>
    <row r="410" spans="1:16" ht="30.5" thickBot="1">
      <c r="A410" t="str">
        <f t="shared" si="6"/>
        <v>수의학</v>
      </c>
      <c r="B410" s="145" t="s">
        <v>1229</v>
      </c>
      <c r="D410" s="132" t="s">
        <v>2542</v>
      </c>
      <c r="E410" s="132" t="s">
        <v>3213</v>
      </c>
      <c r="F410" s="132" t="s">
        <v>3891</v>
      </c>
      <c r="G410" s="132" t="s">
        <v>4586</v>
      </c>
      <c r="H410" s="132" t="s">
        <v>5277</v>
      </c>
      <c r="I410" s="132" t="s">
        <v>5964</v>
      </c>
      <c r="J410" s="132" t="s">
        <v>5964</v>
      </c>
      <c r="K410" s="132" t="s">
        <v>6653</v>
      </c>
      <c r="L410" s="132" t="s">
        <v>7347</v>
      </c>
      <c r="M410" s="132" t="s">
        <v>8038</v>
      </c>
      <c r="N410" s="132" t="s">
        <v>8723</v>
      </c>
      <c r="O410" s="132" t="s">
        <v>9396</v>
      </c>
      <c r="P410" s="132" t="s">
        <v>10011</v>
      </c>
    </row>
    <row r="411" spans="1:16" ht="70.5" thickBot="1">
      <c r="A411" t="str">
        <f t="shared" si="6"/>
        <v>농업 서비스(수의업 제외)</v>
      </c>
      <c r="B411" s="145" t="s">
        <v>1234</v>
      </c>
      <c r="D411" s="132" t="s">
        <v>2543</v>
      </c>
      <c r="E411" s="132" t="s">
        <v>3214</v>
      </c>
      <c r="F411" s="132" t="s">
        <v>3892</v>
      </c>
      <c r="G411" s="132" t="s">
        <v>4587</v>
      </c>
      <c r="H411" s="132" t="s">
        <v>5278</v>
      </c>
      <c r="I411" s="132" t="s">
        <v>5965</v>
      </c>
      <c r="J411" s="132" t="s">
        <v>5965</v>
      </c>
      <c r="K411" s="132" t="s">
        <v>6654</v>
      </c>
      <c r="L411" s="132" t="s">
        <v>7348</v>
      </c>
      <c r="M411" s="132" t="s">
        <v>8039</v>
      </c>
      <c r="N411" s="132" t="s">
        <v>8724</v>
      </c>
      <c r="O411" s="132" t="s">
        <v>9397</v>
      </c>
      <c r="P411" s="132" t="s">
        <v>10012</v>
      </c>
    </row>
    <row r="412" spans="1:16" ht="20.5" thickBot="1">
      <c r="A412" t="str">
        <f t="shared" si="6"/>
        <v>육림</v>
      </c>
      <c r="B412" s="145" t="s">
        <v>1237</v>
      </c>
      <c r="D412" s="132" t="s">
        <v>2433</v>
      </c>
      <c r="E412" s="132" t="s">
        <v>1165</v>
      </c>
      <c r="F412" s="132" t="s">
        <v>3893</v>
      </c>
      <c r="G412" s="132" t="s">
        <v>4477</v>
      </c>
      <c r="H412" s="132" t="s">
        <v>5168</v>
      </c>
      <c r="I412" s="132" t="s">
        <v>5855</v>
      </c>
      <c r="J412" s="132" t="s">
        <v>5855</v>
      </c>
      <c r="K412" s="132" t="s">
        <v>6544</v>
      </c>
      <c r="L412" s="132" t="s">
        <v>7238</v>
      </c>
      <c r="M412" s="132" t="s">
        <v>7929</v>
      </c>
      <c r="N412" s="132" t="s">
        <v>8615</v>
      </c>
      <c r="O412" s="132" t="s">
        <v>9289</v>
      </c>
      <c r="P412" s="132" t="s">
        <v>9918</v>
      </c>
    </row>
    <row r="413" spans="1:16" ht="18.5" thickBot="1">
      <c r="A413" t="str">
        <f t="shared" si="6"/>
        <v>소재</v>
      </c>
      <c r="B413" s="145" t="s">
        <v>85</v>
      </c>
      <c r="D413" s="132" t="s">
        <v>2372</v>
      </c>
      <c r="E413" s="132" t="s">
        <v>3055</v>
      </c>
      <c r="F413" s="132" t="s">
        <v>3721</v>
      </c>
      <c r="G413" s="132" t="s">
        <v>4417</v>
      </c>
      <c r="H413" s="132" t="s">
        <v>5107</v>
      </c>
      <c r="I413" s="132" t="s">
        <v>2372</v>
      </c>
      <c r="J413" s="132" t="s">
        <v>2372</v>
      </c>
      <c r="K413" s="132" t="s">
        <v>6484</v>
      </c>
      <c r="L413" s="132" t="s">
        <v>7177</v>
      </c>
      <c r="M413" s="132" t="s">
        <v>7868</v>
      </c>
      <c r="N413" s="132" t="s">
        <v>8555</v>
      </c>
      <c r="O413" s="132" t="s">
        <v>2372</v>
      </c>
      <c r="P413" s="132" t="s">
        <v>3055</v>
      </c>
    </row>
    <row r="414" spans="1:16" ht="50.5" thickBot="1">
      <c r="A414" t="str">
        <f t="shared" si="6"/>
        <v>특용림산물(사냥업 포함)</v>
      </c>
      <c r="B414" s="145" t="s">
        <v>1244</v>
      </c>
      <c r="D414" s="132" t="s">
        <v>2544</v>
      </c>
      <c r="E414" s="132" t="s">
        <v>3215</v>
      </c>
      <c r="F414" s="132" t="s">
        <v>3894</v>
      </c>
      <c r="G414" s="132" t="s">
        <v>4588</v>
      </c>
      <c r="H414" s="132" t="s">
        <v>5279</v>
      </c>
      <c r="I414" s="132" t="s">
        <v>5966</v>
      </c>
      <c r="J414" s="132" t="s">
        <v>5966</v>
      </c>
      <c r="K414" s="132" t="s">
        <v>6655</v>
      </c>
      <c r="L414" s="132" t="s">
        <v>7349</v>
      </c>
      <c r="M414" s="132" t="s">
        <v>8040</v>
      </c>
      <c r="N414" s="132" t="s">
        <v>8725</v>
      </c>
      <c r="O414" s="132" t="s">
        <v>9398</v>
      </c>
      <c r="P414" s="132" t="s">
        <v>10013</v>
      </c>
    </row>
    <row r="415" spans="1:16" ht="20.5" thickBot="1">
      <c r="A415" t="str">
        <f t="shared" si="6"/>
        <v>해면 어업</v>
      </c>
      <c r="B415" s="145" t="s">
        <v>1247</v>
      </c>
      <c r="D415" s="132" t="s">
        <v>2545</v>
      </c>
      <c r="E415" s="132" t="s">
        <v>3216</v>
      </c>
      <c r="F415" s="132" t="s">
        <v>3895</v>
      </c>
      <c r="G415" s="132" t="s">
        <v>4589</v>
      </c>
      <c r="H415" s="132" t="s">
        <v>5280</v>
      </c>
      <c r="I415" s="132" t="s">
        <v>5967</v>
      </c>
      <c r="J415" s="132" t="s">
        <v>5967</v>
      </c>
      <c r="K415" s="132" t="s">
        <v>6656</v>
      </c>
      <c r="L415" s="132" t="s">
        <v>7350</v>
      </c>
      <c r="M415" s="132" t="s">
        <v>8041</v>
      </c>
      <c r="N415" s="132" t="s">
        <v>8726</v>
      </c>
      <c r="O415" s="132" t="s">
        <v>9399</v>
      </c>
      <c r="P415" s="132" t="s">
        <v>10014</v>
      </c>
    </row>
    <row r="416" spans="1:16" ht="20.5" thickBot="1">
      <c r="A416" t="str">
        <f t="shared" si="6"/>
        <v>해면 양식업</v>
      </c>
      <c r="B416" s="145" t="s">
        <v>1251</v>
      </c>
      <c r="D416" s="132" t="s">
        <v>2546</v>
      </c>
      <c r="E416" s="132" t="s">
        <v>3217</v>
      </c>
      <c r="F416" s="132" t="s">
        <v>3896</v>
      </c>
      <c r="G416" s="132" t="s">
        <v>4590</v>
      </c>
      <c r="H416" s="132" t="s">
        <v>5281</v>
      </c>
      <c r="I416" s="132" t="s">
        <v>5968</v>
      </c>
      <c r="J416" s="132" t="s">
        <v>5968</v>
      </c>
      <c r="K416" s="132" t="s">
        <v>6657</v>
      </c>
      <c r="L416" s="132" t="s">
        <v>7351</v>
      </c>
      <c r="M416" s="132" t="s">
        <v>8042</v>
      </c>
      <c r="N416" s="132" t="s">
        <v>8727</v>
      </c>
      <c r="O416" s="132" t="s">
        <v>9400</v>
      </c>
      <c r="P416" s="132" t="s">
        <v>10015</v>
      </c>
    </row>
    <row r="417" spans="1:16" ht="30.5" thickBot="1">
      <c r="A417" t="str">
        <f t="shared" si="6"/>
        <v>내수면 어업</v>
      </c>
      <c r="B417" s="145" t="s">
        <v>1255</v>
      </c>
      <c r="D417" s="132" t="s">
        <v>2547</v>
      </c>
      <c r="E417" s="132" t="s">
        <v>3218</v>
      </c>
      <c r="F417" s="132" t="s">
        <v>3897</v>
      </c>
      <c r="G417" s="132" t="s">
        <v>4591</v>
      </c>
      <c r="H417" s="132" t="s">
        <v>5282</v>
      </c>
      <c r="I417" s="132" t="s">
        <v>5969</v>
      </c>
      <c r="J417" s="132" t="s">
        <v>5969</v>
      </c>
      <c r="K417" s="132" t="s">
        <v>6658</v>
      </c>
      <c r="L417" s="132" t="s">
        <v>7352</v>
      </c>
      <c r="M417" s="132" t="s">
        <v>8043</v>
      </c>
      <c r="N417" s="132" t="s">
        <v>8728</v>
      </c>
      <c r="O417" s="132" t="s">
        <v>9401</v>
      </c>
      <c r="P417" s="132" t="s">
        <v>10016</v>
      </c>
    </row>
    <row r="418" spans="1:16" ht="30.5" thickBot="1">
      <c r="A418" t="str">
        <f t="shared" si="6"/>
        <v>내수면 양식업</v>
      </c>
      <c r="B418" s="145" t="s">
        <v>1259</v>
      </c>
      <c r="D418" s="132" t="s">
        <v>2548</v>
      </c>
      <c r="E418" s="132" t="s">
        <v>3219</v>
      </c>
      <c r="F418" s="132" t="s">
        <v>3898</v>
      </c>
      <c r="G418" s="132" t="s">
        <v>4592</v>
      </c>
      <c r="H418" s="132" t="s">
        <v>5283</v>
      </c>
      <c r="I418" s="132" t="s">
        <v>5970</v>
      </c>
      <c r="J418" s="132" t="s">
        <v>5970</v>
      </c>
      <c r="K418" s="132" t="s">
        <v>6659</v>
      </c>
      <c r="L418" s="132" t="s">
        <v>7353</v>
      </c>
      <c r="M418" s="132" t="s">
        <v>8044</v>
      </c>
      <c r="N418" s="132" t="s">
        <v>8729</v>
      </c>
      <c r="O418" s="132" t="s">
        <v>9402</v>
      </c>
      <c r="P418" s="132" t="s">
        <v>10017</v>
      </c>
    </row>
    <row r="419" spans="1:16" ht="40.5" thickBot="1">
      <c r="A419" t="str">
        <f t="shared" si="6"/>
        <v>석탄·원유·천연가스</v>
      </c>
      <c r="B419" s="145" t="s">
        <v>1173</v>
      </c>
      <c r="D419" s="132" t="s">
        <v>2435</v>
      </c>
      <c r="E419" s="132" t="s">
        <v>3114</v>
      </c>
      <c r="F419" s="132" t="s">
        <v>3783</v>
      </c>
      <c r="G419" s="132" t="s">
        <v>4479</v>
      </c>
      <c r="H419" s="132" t="s">
        <v>5170</v>
      </c>
      <c r="I419" s="132" t="s">
        <v>5857</v>
      </c>
      <c r="J419" s="132" t="s">
        <v>5857</v>
      </c>
      <c r="K419" s="132" t="s">
        <v>6546</v>
      </c>
      <c r="L419" s="132" t="s">
        <v>7240</v>
      </c>
      <c r="M419" s="132" t="s">
        <v>7931</v>
      </c>
      <c r="N419" s="132" t="s">
        <v>8617</v>
      </c>
      <c r="O419" s="132" t="s">
        <v>9291</v>
      </c>
      <c r="P419" s="132" t="s">
        <v>9920</v>
      </c>
    </row>
    <row r="420" spans="1:16" ht="20.5" thickBot="1">
      <c r="A420" t="str">
        <f t="shared" si="6"/>
        <v>자갈 · 채석</v>
      </c>
      <c r="B420" s="145" t="s">
        <v>1265</v>
      </c>
      <c r="D420" s="132" t="s">
        <v>2549</v>
      </c>
      <c r="E420" s="132" t="s">
        <v>3220</v>
      </c>
      <c r="F420" s="132" t="s">
        <v>3899</v>
      </c>
      <c r="G420" s="132" t="s">
        <v>4593</v>
      </c>
      <c r="H420" s="132" t="s">
        <v>5284</v>
      </c>
      <c r="I420" s="132" t="s">
        <v>5971</v>
      </c>
      <c r="J420" s="132" t="s">
        <v>5971</v>
      </c>
      <c r="K420" s="132" t="s">
        <v>6660</v>
      </c>
      <c r="L420" s="132" t="s">
        <v>7354</v>
      </c>
      <c r="M420" s="132" t="s">
        <v>8045</v>
      </c>
      <c r="N420" s="132" t="s">
        <v>8730</v>
      </c>
      <c r="O420" s="132" t="s">
        <v>9403</v>
      </c>
      <c r="P420" s="132" t="s">
        <v>10018</v>
      </c>
    </row>
    <row r="421" spans="1:16" ht="20.5" thickBot="1">
      <c r="A421" t="str">
        <f t="shared" si="6"/>
        <v>쇄석</v>
      </c>
      <c r="B421" s="145" t="s">
        <v>1268</v>
      </c>
      <c r="D421" s="132" t="s">
        <v>2550</v>
      </c>
      <c r="E421" s="132" t="s">
        <v>3221</v>
      </c>
      <c r="F421" s="132" t="s">
        <v>3900</v>
      </c>
      <c r="G421" s="132" t="s">
        <v>4594</v>
      </c>
      <c r="H421" s="132" t="s">
        <v>5285</v>
      </c>
      <c r="I421" s="132" t="s">
        <v>5972</v>
      </c>
      <c r="J421" s="132" t="s">
        <v>5972</v>
      </c>
      <c r="K421" s="132" t="s">
        <v>6661</v>
      </c>
      <c r="L421" s="132" t="s">
        <v>7355</v>
      </c>
      <c r="M421" s="132" t="s">
        <v>8046</v>
      </c>
      <c r="N421" s="132" t="s">
        <v>8731</v>
      </c>
      <c r="O421" s="132" t="s">
        <v>9404</v>
      </c>
      <c r="P421" s="132" t="s">
        <v>3221</v>
      </c>
    </row>
    <row r="422" spans="1:16" ht="30.5" thickBot="1">
      <c r="A422" t="str">
        <f t="shared" si="6"/>
        <v>기타 미네랄</v>
      </c>
      <c r="B422" s="145" t="s">
        <v>1272</v>
      </c>
      <c r="D422" s="132" t="s">
        <v>2551</v>
      </c>
      <c r="E422" s="132" t="s">
        <v>3222</v>
      </c>
      <c r="F422" s="132" t="s">
        <v>3901</v>
      </c>
      <c r="G422" s="132" t="s">
        <v>4595</v>
      </c>
      <c r="H422" s="132" t="s">
        <v>5286</v>
      </c>
      <c r="I422" s="132" t="s">
        <v>5973</v>
      </c>
      <c r="J422" s="132" t="s">
        <v>5973</v>
      </c>
      <c r="K422" s="132" t="s">
        <v>6662</v>
      </c>
      <c r="L422" s="132" t="s">
        <v>7356</v>
      </c>
      <c r="M422" s="132" t="s">
        <v>8047</v>
      </c>
      <c r="N422" s="132" t="s">
        <v>8732</v>
      </c>
      <c r="O422" s="132" t="s">
        <v>9405</v>
      </c>
      <c r="P422" s="132" t="s">
        <v>10019</v>
      </c>
    </row>
    <row r="423" spans="1:16" ht="18.5" thickBot="1">
      <c r="A423" t="str">
        <f t="shared" si="6"/>
        <v>육류</v>
      </c>
      <c r="B423" s="145" t="s">
        <v>1275</v>
      </c>
      <c r="D423" s="132" t="s">
        <v>2552</v>
      </c>
      <c r="E423" s="132" t="s">
        <v>3223</v>
      </c>
      <c r="F423" s="132" t="s">
        <v>3902</v>
      </c>
      <c r="G423" s="132" t="s">
        <v>4596</v>
      </c>
      <c r="H423" s="132" t="s">
        <v>5287</v>
      </c>
      <c r="I423" s="132" t="s">
        <v>5974</v>
      </c>
      <c r="J423" s="132" t="s">
        <v>5974</v>
      </c>
      <c r="K423" s="132" t="s">
        <v>6663</v>
      </c>
      <c r="L423" s="132" t="s">
        <v>7357</v>
      </c>
      <c r="M423" s="132" t="s">
        <v>8048</v>
      </c>
      <c r="N423" s="132" t="s">
        <v>8733</v>
      </c>
      <c r="O423" s="132" t="s">
        <v>9406</v>
      </c>
      <c r="P423" s="132" t="s">
        <v>3223</v>
      </c>
    </row>
    <row r="424" spans="1:16" ht="20.5" thickBot="1">
      <c r="A424" t="str">
        <f t="shared" si="6"/>
        <v>낙농품</v>
      </c>
      <c r="B424" s="145" t="s">
        <v>1279</v>
      </c>
      <c r="D424" s="132" t="s">
        <v>2553</v>
      </c>
      <c r="E424" s="132" t="s">
        <v>3208</v>
      </c>
      <c r="F424" s="132" t="s">
        <v>3903</v>
      </c>
      <c r="G424" s="132" t="s">
        <v>4597</v>
      </c>
      <c r="H424" s="132" t="s">
        <v>5288</v>
      </c>
      <c r="I424" s="132" t="s">
        <v>5975</v>
      </c>
      <c r="J424" s="132" t="s">
        <v>5975</v>
      </c>
      <c r="K424" s="132" t="s">
        <v>6664</v>
      </c>
      <c r="L424" s="132" t="s">
        <v>7341</v>
      </c>
      <c r="M424" s="132" t="s">
        <v>8049</v>
      </c>
      <c r="N424" s="132" t="s">
        <v>8734</v>
      </c>
      <c r="O424" s="132" t="s">
        <v>9407</v>
      </c>
      <c r="P424" s="132" t="s">
        <v>10007</v>
      </c>
    </row>
    <row r="425" spans="1:16" ht="40.5" thickBot="1">
      <c r="A425" t="str">
        <f t="shared" si="6"/>
        <v>기타 축산 식료품</v>
      </c>
      <c r="B425" s="145" t="s">
        <v>1283</v>
      </c>
      <c r="D425" s="132" t="s">
        <v>2554</v>
      </c>
      <c r="E425" s="132" t="s">
        <v>3224</v>
      </c>
      <c r="F425" s="132" t="s">
        <v>3904</v>
      </c>
      <c r="G425" s="132" t="s">
        <v>4598</v>
      </c>
      <c r="H425" s="132" t="s">
        <v>5289</v>
      </c>
      <c r="I425" s="132" t="s">
        <v>5976</v>
      </c>
      <c r="J425" s="132" t="s">
        <v>5976</v>
      </c>
      <c r="K425" s="132" t="s">
        <v>6665</v>
      </c>
      <c r="L425" s="132" t="s">
        <v>7358</v>
      </c>
      <c r="M425" s="132" t="s">
        <v>8050</v>
      </c>
      <c r="N425" s="132" t="s">
        <v>8735</v>
      </c>
      <c r="O425" s="132" t="s">
        <v>9408</v>
      </c>
      <c r="P425" s="132" t="s">
        <v>3224</v>
      </c>
    </row>
    <row r="426" spans="1:16" ht="30.5" thickBot="1">
      <c r="A426" t="str">
        <f t="shared" si="6"/>
        <v>냉동 해산물</v>
      </c>
      <c r="B426" s="145" t="s">
        <v>1286</v>
      </c>
      <c r="D426" s="132" t="s">
        <v>2555</v>
      </c>
      <c r="E426" s="132" t="s">
        <v>3225</v>
      </c>
      <c r="F426" s="132" t="s">
        <v>3905</v>
      </c>
      <c r="G426" s="132" t="s">
        <v>4599</v>
      </c>
      <c r="H426" s="132" t="s">
        <v>5290</v>
      </c>
      <c r="I426" s="132" t="s">
        <v>5977</v>
      </c>
      <c r="J426" s="132" t="s">
        <v>5977</v>
      </c>
      <c r="K426" s="132" t="s">
        <v>6666</v>
      </c>
      <c r="L426" s="132" t="s">
        <v>7359</v>
      </c>
      <c r="M426" s="132" t="s">
        <v>8051</v>
      </c>
      <c r="N426" s="132" t="s">
        <v>8736</v>
      </c>
      <c r="O426" s="132" t="s">
        <v>9409</v>
      </c>
      <c r="P426" s="132" t="s">
        <v>10020</v>
      </c>
    </row>
    <row r="427" spans="1:16" ht="50.5" thickBot="1">
      <c r="A427" t="str">
        <f t="shared" si="6"/>
        <v>소금, 말린, 군 제품</v>
      </c>
      <c r="B427" s="145" t="s">
        <v>1290</v>
      </c>
      <c r="D427" s="132" t="s">
        <v>2556</v>
      </c>
      <c r="E427" s="132" t="s">
        <v>3226</v>
      </c>
      <c r="F427" s="132" t="s">
        <v>3906</v>
      </c>
      <c r="G427" s="132" t="s">
        <v>4600</v>
      </c>
      <c r="H427" s="132" t="s">
        <v>5291</v>
      </c>
      <c r="I427" s="132" t="s">
        <v>5978</v>
      </c>
      <c r="J427" s="132" t="s">
        <v>5978</v>
      </c>
      <c r="K427" s="132" t="s">
        <v>6667</v>
      </c>
      <c r="L427" s="132" t="s">
        <v>7360</v>
      </c>
      <c r="M427" s="132" t="s">
        <v>8052</v>
      </c>
      <c r="N427" s="132" t="s">
        <v>8737</v>
      </c>
      <c r="O427" s="132" t="s">
        <v>9410</v>
      </c>
      <c r="P427" s="132" t="s">
        <v>10021</v>
      </c>
    </row>
    <row r="428" spans="1:16" ht="50.5" thickBot="1">
      <c r="A428" t="str">
        <f t="shared" si="6"/>
        <v>수산 병 · 간식</v>
      </c>
      <c r="B428" s="145" t="s">
        <v>1294</v>
      </c>
      <c r="D428" s="132" t="s">
        <v>2557</v>
      </c>
      <c r="E428" s="132" t="s">
        <v>3227</v>
      </c>
      <c r="F428" s="132" t="s">
        <v>3907</v>
      </c>
      <c r="G428" s="132" t="s">
        <v>4601</v>
      </c>
      <c r="H428" s="132" t="s">
        <v>5292</v>
      </c>
      <c r="I428" s="132" t="s">
        <v>5979</v>
      </c>
      <c r="J428" s="132" t="s">
        <v>5979</v>
      </c>
      <c r="K428" s="132" t="s">
        <v>6668</v>
      </c>
      <c r="L428" s="132" t="s">
        <v>7361</v>
      </c>
      <c r="M428" s="132" t="s">
        <v>8053</v>
      </c>
      <c r="N428" s="132" t="s">
        <v>8738</v>
      </c>
      <c r="O428" s="132" t="s">
        <v>9411</v>
      </c>
      <c r="P428" s="132" t="s">
        <v>10022</v>
      </c>
    </row>
    <row r="429" spans="1:16" ht="20.5" thickBot="1">
      <c r="A429" t="str">
        <f t="shared" si="6"/>
        <v>비틀림 제품</v>
      </c>
      <c r="B429" s="145" t="s">
        <v>1297</v>
      </c>
      <c r="D429" s="132" t="s">
        <v>2558</v>
      </c>
      <c r="E429" s="132" t="s">
        <v>3228</v>
      </c>
      <c r="F429" s="132" t="s">
        <v>3908</v>
      </c>
      <c r="G429" s="132" t="s">
        <v>4602</v>
      </c>
      <c r="H429" s="132" t="s">
        <v>5293</v>
      </c>
      <c r="I429" s="132" t="s">
        <v>5980</v>
      </c>
      <c r="J429" s="132" t="s">
        <v>5980</v>
      </c>
      <c r="K429" s="132" t="s">
        <v>6669</v>
      </c>
      <c r="L429" s="132" t="s">
        <v>7362</v>
      </c>
      <c r="M429" s="132" t="s">
        <v>8054</v>
      </c>
      <c r="N429" s="132" t="s">
        <v>8739</v>
      </c>
      <c r="O429" s="132" t="s">
        <v>9412</v>
      </c>
      <c r="P429" s="132" t="s">
        <v>10023</v>
      </c>
    </row>
    <row r="430" spans="1:16" ht="30.5" thickBot="1">
      <c r="A430" t="str">
        <f t="shared" si="6"/>
        <v>기타 수산 식료품</v>
      </c>
      <c r="B430" s="145" t="s">
        <v>1301</v>
      </c>
      <c r="D430" s="132" t="s">
        <v>2559</v>
      </c>
      <c r="E430" s="132" t="s">
        <v>3229</v>
      </c>
      <c r="F430" s="132" t="s">
        <v>3909</v>
      </c>
      <c r="G430" s="132" t="s">
        <v>4603</v>
      </c>
      <c r="H430" s="132" t="s">
        <v>5294</v>
      </c>
      <c r="I430" s="132" t="s">
        <v>5981</v>
      </c>
      <c r="J430" s="132" t="s">
        <v>5981</v>
      </c>
      <c r="K430" s="132" t="s">
        <v>6670</v>
      </c>
      <c r="L430" s="132" t="s">
        <v>7363</v>
      </c>
      <c r="M430" s="132" t="s">
        <v>8055</v>
      </c>
      <c r="N430" s="132" t="s">
        <v>8740</v>
      </c>
      <c r="O430" s="132" t="s">
        <v>9413</v>
      </c>
      <c r="P430" s="132" t="s">
        <v>10024</v>
      </c>
    </row>
    <row r="431" spans="1:16" ht="20.5" thickBot="1">
      <c r="A431" t="str">
        <f t="shared" si="6"/>
        <v>정곡</v>
      </c>
      <c r="B431" s="145" t="s">
        <v>1305</v>
      </c>
      <c r="D431" s="132" t="s">
        <v>2560</v>
      </c>
      <c r="E431" s="132" t="s">
        <v>3230</v>
      </c>
      <c r="F431" s="132" t="s">
        <v>3910</v>
      </c>
      <c r="G431" s="132" t="s">
        <v>4604</v>
      </c>
      <c r="H431" s="132" t="s">
        <v>5295</v>
      </c>
      <c r="I431" s="132" t="s">
        <v>5982</v>
      </c>
      <c r="J431" s="132" t="s">
        <v>5982</v>
      </c>
      <c r="K431" s="132" t="s">
        <v>6671</v>
      </c>
      <c r="L431" s="132" t="s">
        <v>7364</v>
      </c>
      <c r="M431" s="132" t="s">
        <v>8056</v>
      </c>
      <c r="N431" s="132" t="s">
        <v>8741</v>
      </c>
      <c r="O431" s="132" t="s">
        <v>9414</v>
      </c>
      <c r="P431" s="132" t="s">
        <v>10025</v>
      </c>
    </row>
    <row r="432" spans="1:16" ht="20.5" thickBot="1">
      <c r="A432" t="str">
        <f t="shared" si="6"/>
        <v>밀링</v>
      </c>
      <c r="B432" s="145" t="s">
        <v>1309</v>
      </c>
      <c r="D432" s="132" t="s">
        <v>2561</v>
      </c>
      <c r="E432" s="132" t="s">
        <v>3231</v>
      </c>
      <c r="F432" s="132" t="s">
        <v>3911</v>
      </c>
      <c r="G432" s="132" t="s">
        <v>4605</v>
      </c>
      <c r="H432" s="132" t="s">
        <v>5296</v>
      </c>
      <c r="I432" s="132" t="s">
        <v>5983</v>
      </c>
      <c r="J432" s="132" t="s">
        <v>5983</v>
      </c>
      <c r="K432" s="132" t="s">
        <v>6672</v>
      </c>
      <c r="L432" s="132" t="s">
        <v>7365</v>
      </c>
      <c r="M432" s="132" t="s">
        <v>8057</v>
      </c>
      <c r="N432" s="132" t="s">
        <v>8742</v>
      </c>
      <c r="O432" s="132" t="s">
        <v>9415</v>
      </c>
      <c r="P432" s="132" t="s">
        <v>10026</v>
      </c>
    </row>
    <row r="433" spans="1:16" ht="18.5" thickBot="1">
      <c r="A433" t="str">
        <f t="shared" si="6"/>
        <v>면류</v>
      </c>
      <c r="B433" s="145" t="s">
        <v>1312</v>
      </c>
      <c r="D433" s="132" t="s">
        <v>2562</v>
      </c>
      <c r="E433" s="132" t="s">
        <v>3232</v>
      </c>
      <c r="F433" s="132" t="s">
        <v>3912</v>
      </c>
      <c r="G433" s="132" t="s">
        <v>4606</v>
      </c>
      <c r="H433" s="132" t="s">
        <v>5297</v>
      </c>
      <c r="I433" s="132" t="s">
        <v>5984</v>
      </c>
      <c r="J433" s="132" t="s">
        <v>5984</v>
      </c>
      <c r="K433" s="132" t="s">
        <v>6673</v>
      </c>
      <c r="L433" s="132" t="s">
        <v>7366</v>
      </c>
      <c r="M433" s="132" t="s">
        <v>8058</v>
      </c>
      <c r="N433" s="132" t="s">
        <v>8743</v>
      </c>
      <c r="O433" s="132" t="s">
        <v>9416</v>
      </c>
      <c r="P433" s="132" t="s">
        <v>10027</v>
      </c>
    </row>
    <row r="434" spans="1:16" ht="18.5" thickBot="1">
      <c r="A434" t="str">
        <f t="shared" si="6"/>
        <v>빵류</v>
      </c>
      <c r="B434" s="145" t="s">
        <v>1314</v>
      </c>
      <c r="D434" s="132" t="s">
        <v>2563</v>
      </c>
      <c r="E434" s="132" t="s">
        <v>3233</v>
      </c>
      <c r="F434" s="132" t="s">
        <v>3913</v>
      </c>
      <c r="G434" s="132" t="s">
        <v>4607</v>
      </c>
      <c r="H434" s="132" t="s">
        <v>5298</v>
      </c>
      <c r="I434" s="132" t="s">
        <v>5985</v>
      </c>
      <c r="J434" s="132" t="s">
        <v>5985</v>
      </c>
      <c r="K434" s="132" t="s">
        <v>6674</v>
      </c>
      <c r="L434" s="132" t="s">
        <v>7367</v>
      </c>
      <c r="M434" s="132" t="s">
        <v>8059</v>
      </c>
      <c r="N434" s="132" t="s">
        <v>8744</v>
      </c>
      <c r="O434" s="132" t="s">
        <v>9417</v>
      </c>
      <c r="P434" s="132" t="s">
        <v>10028</v>
      </c>
    </row>
    <row r="435" spans="1:16" ht="20.5" thickBot="1">
      <c r="A435" t="str">
        <f t="shared" si="6"/>
        <v>과자류</v>
      </c>
      <c r="B435" s="145" t="s">
        <v>1316</v>
      </c>
      <c r="D435" s="132" t="s">
        <v>2564</v>
      </c>
      <c r="E435" s="132" t="s">
        <v>3234</v>
      </c>
      <c r="F435" s="132" t="s">
        <v>3914</v>
      </c>
      <c r="G435" s="132" t="s">
        <v>4608</v>
      </c>
      <c r="H435" s="132" t="s">
        <v>5299</v>
      </c>
      <c r="I435" s="132" t="s">
        <v>5986</v>
      </c>
      <c r="J435" s="132" t="s">
        <v>5986</v>
      </c>
      <c r="K435" s="132" t="s">
        <v>6675</v>
      </c>
      <c r="L435" s="132" t="s">
        <v>7368</v>
      </c>
      <c r="M435" s="132" t="s">
        <v>8060</v>
      </c>
      <c r="N435" s="132" t="s">
        <v>8745</v>
      </c>
      <c r="O435" s="132" t="s">
        <v>9418</v>
      </c>
      <c r="P435" s="132" t="s">
        <v>3234</v>
      </c>
    </row>
    <row r="436" spans="1:16" ht="30.5" thickBot="1">
      <c r="A436" t="str">
        <f t="shared" si="6"/>
        <v>농산 보존 식료품</v>
      </c>
      <c r="B436" s="145" t="s">
        <v>1320</v>
      </c>
      <c r="D436" s="132" t="s">
        <v>2565</v>
      </c>
      <c r="E436" s="132" t="s">
        <v>3235</v>
      </c>
      <c r="F436" s="132" t="s">
        <v>3915</v>
      </c>
      <c r="G436" s="132" t="s">
        <v>4609</v>
      </c>
      <c r="H436" s="132" t="s">
        <v>5300</v>
      </c>
      <c r="I436" s="132" t="s">
        <v>5987</v>
      </c>
      <c r="J436" s="132" t="s">
        <v>5987</v>
      </c>
      <c r="K436" s="132" t="s">
        <v>6676</v>
      </c>
      <c r="L436" s="132" t="s">
        <v>7369</v>
      </c>
      <c r="M436" s="132" t="s">
        <v>8061</v>
      </c>
      <c r="N436" s="132" t="s">
        <v>8746</v>
      </c>
      <c r="O436" s="132" t="s">
        <v>9419</v>
      </c>
      <c r="P436" s="132" t="s">
        <v>10029</v>
      </c>
    </row>
    <row r="437" spans="1:16" ht="18.5" thickBot="1">
      <c r="A437" t="str">
        <f t="shared" si="6"/>
        <v>설탕</v>
      </c>
      <c r="B437" s="145" t="s">
        <v>1322</v>
      </c>
      <c r="D437" s="132" t="s">
        <v>2566</v>
      </c>
      <c r="E437" s="132" t="s">
        <v>3236</v>
      </c>
      <c r="F437" s="132" t="s">
        <v>3916</v>
      </c>
      <c r="G437" s="132" t="s">
        <v>4610</v>
      </c>
      <c r="H437" s="132" t="s">
        <v>5301</v>
      </c>
      <c r="I437" s="132" t="s">
        <v>5988</v>
      </c>
      <c r="J437" s="132" t="s">
        <v>5988</v>
      </c>
      <c r="K437" s="132" t="s">
        <v>6677</v>
      </c>
      <c r="L437" s="132" t="s">
        <v>7370</v>
      </c>
      <c r="M437" s="132" t="s">
        <v>8062</v>
      </c>
      <c r="N437" s="132" t="s">
        <v>8747</v>
      </c>
      <c r="O437" s="132" t="s">
        <v>9420</v>
      </c>
      <c r="P437" s="132" t="s">
        <v>3236</v>
      </c>
    </row>
    <row r="438" spans="1:16" ht="18.5" thickBot="1">
      <c r="A438" t="str">
        <f t="shared" si="6"/>
        <v>전분</v>
      </c>
      <c r="B438" s="145" t="s">
        <v>1326</v>
      </c>
      <c r="D438" s="132" t="s">
        <v>2567</v>
      </c>
      <c r="E438" s="132" t="s">
        <v>3237</v>
      </c>
      <c r="F438" s="132" t="s">
        <v>3917</v>
      </c>
      <c r="G438" s="132" t="s">
        <v>4611</v>
      </c>
      <c r="H438" s="132" t="s">
        <v>5302</v>
      </c>
      <c r="I438" s="132" t="s">
        <v>5989</v>
      </c>
      <c r="J438" s="132" t="s">
        <v>5989</v>
      </c>
      <c r="K438" s="132" t="s">
        <v>6678</v>
      </c>
      <c r="L438" s="132" t="s">
        <v>7371</v>
      </c>
      <c r="M438" s="132" t="s">
        <v>8063</v>
      </c>
      <c r="N438" s="132" t="s">
        <v>8748</v>
      </c>
      <c r="O438" s="132" t="s">
        <v>9421</v>
      </c>
      <c r="P438" s="132" t="s">
        <v>10030</v>
      </c>
    </row>
    <row r="439" spans="1:16" ht="50.5" thickBot="1">
      <c r="A439" t="str">
        <f t="shared" si="6"/>
        <v>포도당, 물방울, 이성화당</v>
      </c>
      <c r="B439" s="145" t="s">
        <v>1330</v>
      </c>
      <c r="D439" s="132" t="s">
        <v>2568</v>
      </c>
      <c r="E439" s="132" t="s">
        <v>3238</v>
      </c>
      <c r="F439" s="132" t="s">
        <v>3918</v>
      </c>
      <c r="G439" s="132" t="s">
        <v>4612</v>
      </c>
      <c r="H439" s="132" t="s">
        <v>5303</v>
      </c>
      <c r="I439" s="132" t="s">
        <v>5990</v>
      </c>
      <c r="J439" s="132" t="s">
        <v>5990</v>
      </c>
      <c r="K439" s="132" t="s">
        <v>6679</v>
      </c>
      <c r="L439" s="132" t="s">
        <v>7372</v>
      </c>
      <c r="M439" s="132" t="s">
        <v>8064</v>
      </c>
      <c r="N439" s="132" t="s">
        <v>8749</v>
      </c>
      <c r="O439" s="132" t="s">
        <v>9422</v>
      </c>
      <c r="P439" s="132" t="s">
        <v>10031</v>
      </c>
    </row>
    <row r="440" spans="1:16" ht="40.5" thickBot="1">
      <c r="A440" t="str">
        <f t="shared" si="6"/>
        <v>동식물 유지</v>
      </c>
      <c r="B440" s="145" t="s">
        <v>1334</v>
      </c>
      <c r="D440" s="132" t="s">
        <v>2569</v>
      </c>
      <c r="E440" s="132" t="s">
        <v>3239</v>
      </c>
      <c r="F440" s="132" t="s">
        <v>3919</v>
      </c>
      <c r="G440" s="132" t="s">
        <v>4613</v>
      </c>
      <c r="H440" s="132" t="s">
        <v>5304</v>
      </c>
      <c r="I440" s="132" t="s">
        <v>5991</v>
      </c>
      <c r="J440" s="132" t="s">
        <v>5991</v>
      </c>
      <c r="K440" s="132" t="s">
        <v>6680</v>
      </c>
      <c r="L440" s="132" t="s">
        <v>7373</v>
      </c>
      <c r="M440" s="132" t="s">
        <v>8065</v>
      </c>
      <c r="N440" s="132" t="s">
        <v>8750</v>
      </c>
      <c r="O440" s="132" t="s">
        <v>9423</v>
      </c>
      <c r="P440" s="132" t="s">
        <v>10032</v>
      </c>
    </row>
    <row r="441" spans="1:16" ht="20.5" thickBot="1">
      <c r="A441" t="str">
        <f t="shared" si="6"/>
        <v>조미료</v>
      </c>
      <c r="B441" s="145" t="s">
        <v>1338</v>
      </c>
      <c r="D441" s="132" t="s">
        <v>2570</v>
      </c>
      <c r="E441" s="132" t="s">
        <v>3240</v>
      </c>
      <c r="F441" s="132" t="s">
        <v>3920</v>
      </c>
      <c r="G441" s="132" t="s">
        <v>4614</v>
      </c>
      <c r="H441" s="132" t="s">
        <v>5305</v>
      </c>
      <c r="I441" s="132" t="s">
        <v>5992</v>
      </c>
      <c r="J441" s="132" t="s">
        <v>5992</v>
      </c>
      <c r="K441" s="132" t="s">
        <v>6681</v>
      </c>
      <c r="L441" s="132" t="s">
        <v>7374</v>
      </c>
      <c r="M441" s="132" t="s">
        <v>8066</v>
      </c>
      <c r="N441" s="132" t="s">
        <v>8751</v>
      </c>
      <c r="O441" s="132" t="s">
        <v>9424</v>
      </c>
      <c r="P441" s="132" t="s">
        <v>3240</v>
      </c>
    </row>
    <row r="442" spans="1:16" ht="30.5" thickBot="1">
      <c r="A442" t="str">
        <f t="shared" si="6"/>
        <v>냉동 요리 식품</v>
      </c>
      <c r="B442" s="145" t="s">
        <v>1342</v>
      </c>
      <c r="D442" s="132" t="s">
        <v>2571</v>
      </c>
      <c r="E442" s="132" t="s">
        <v>3241</v>
      </c>
      <c r="F442" s="132" t="s">
        <v>3921</v>
      </c>
      <c r="G442" s="132" t="s">
        <v>4615</v>
      </c>
      <c r="H442" s="132" t="s">
        <v>5306</v>
      </c>
      <c r="I442" s="132" t="s">
        <v>5993</v>
      </c>
      <c r="J442" s="132" t="s">
        <v>5993</v>
      </c>
      <c r="K442" s="132" t="s">
        <v>6682</v>
      </c>
      <c r="L442" s="132" t="s">
        <v>7375</v>
      </c>
      <c r="M442" s="132" t="s">
        <v>8067</v>
      </c>
      <c r="N442" s="132" t="s">
        <v>8752</v>
      </c>
      <c r="O442" s="132" t="s">
        <v>9425</v>
      </c>
      <c r="P442" s="132" t="s">
        <v>10033</v>
      </c>
    </row>
    <row r="443" spans="1:16" ht="20.5" thickBot="1">
      <c r="A443" t="str">
        <f t="shared" si="6"/>
        <v>레토르트 음식</v>
      </c>
      <c r="B443" s="145" t="s">
        <v>1346</v>
      </c>
      <c r="D443" s="132" t="s">
        <v>2572</v>
      </c>
      <c r="E443" s="132" t="s">
        <v>3242</v>
      </c>
      <c r="F443" s="132" t="s">
        <v>3922</v>
      </c>
      <c r="G443" s="132" t="s">
        <v>4616</v>
      </c>
      <c r="H443" s="132" t="s">
        <v>5307</v>
      </c>
      <c r="I443" s="132" t="s">
        <v>5994</v>
      </c>
      <c r="J443" s="132" t="s">
        <v>5994</v>
      </c>
      <c r="K443" s="132" t="s">
        <v>6683</v>
      </c>
      <c r="L443" s="132" t="s">
        <v>7376</v>
      </c>
      <c r="M443" s="132" t="s">
        <v>8068</v>
      </c>
      <c r="N443" s="132" t="s">
        <v>8753</v>
      </c>
      <c r="O443" s="132" t="s">
        <v>9426</v>
      </c>
      <c r="P443" s="132" t="s">
        <v>3242</v>
      </c>
    </row>
    <row r="444" spans="1:16" ht="20.5" thickBot="1">
      <c r="A444" t="str">
        <f t="shared" si="6"/>
        <v>그래 유채, 스시, 도시락</v>
      </c>
      <c r="B444" s="145" t="s">
        <v>1350</v>
      </c>
      <c r="D444" s="132" t="s">
        <v>2573</v>
      </c>
      <c r="E444" s="132" t="s">
        <v>3243</v>
      </c>
      <c r="F444" s="132" t="s">
        <v>3923</v>
      </c>
      <c r="G444" s="132" t="s">
        <v>4617</v>
      </c>
      <c r="H444" s="132" t="s">
        <v>5308</v>
      </c>
      <c r="I444" s="132" t="s">
        <v>5995</v>
      </c>
      <c r="J444" s="132" t="s">
        <v>5995</v>
      </c>
      <c r="K444" s="132" t="s">
        <v>6684</v>
      </c>
      <c r="L444" s="132" t="s">
        <v>7377</v>
      </c>
      <c r="M444" s="132" t="s">
        <v>8069</v>
      </c>
      <c r="N444" s="132" t="s">
        <v>8754</v>
      </c>
      <c r="O444" s="132" t="s">
        <v>9427</v>
      </c>
      <c r="P444" s="132" t="s">
        <v>10034</v>
      </c>
    </row>
    <row r="445" spans="1:16" ht="20.5" thickBot="1">
      <c r="A445" t="str">
        <f t="shared" si="6"/>
        <v>기타 식료품</v>
      </c>
      <c r="B445" s="145" t="s">
        <v>1354</v>
      </c>
      <c r="D445" s="132" t="s">
        <v>2574</v>
      </c>
      <c r="E445" s="132" t="s">
        <v>3244</v>
      </c>
      <c r="F445" s="132" t="s">
        <v>3924</v>
      </c>
      <c r="G445" s="132" t="s">
        <v>4618</v>
      </c>
      <c r="H445" s="132" t="s">
        <v>5309</v>
      </c>
      <c r="I445" s="132" t="s">
        <v>5996</v>
      </c>
      <c r="J445" s="132" t="s">
        <v>5996</v>
      </c>
      <c r="K445" s="132" t="s">
        <v>6685</v>
      </c>
      <c r="L445" s="132" t="s">
        <v>7378</v>
      </c>
      <c r="M445" s="132" t="s">
        <v>8070</v>
      </c>
      <c r="N445" s="132" t="s">
        <v>8755</v>
      </c>
      <c r="O445" s="132" t="s">
        <v>9428</v>
      </c>
      <c r="P445" s="132" t="s">
        <v>10035</v>
      </c>
    </row>
    <row r="446" spans="1:16" ht="18.5" thickBot="1">
      <c r="A446" t="str">
        <f t="shared" si="6"/>
        <v>청주</v>
      </c>
      <c r="B446" s="145" t="s">
        <v>1358</v>
      </c>
      <c r="D446" s="132" t="s">
        <v>2575</v>
      </c>
      <c r="E446" s="132" t="s">
        <v>1358</v>
      </c>
      <c r="F446" s="132" t="s">
        <v>3925</v>
      </c>
      <c r="G446" s="132" t="s">
        <v>4619</v>
      </c>
      <c r="H446" s="132" t="s">
        <v>5310</v>
      </c>
      <c r="I446" s="132" t="s">
        <v>5997</v>
      </c>
      <c r="J446" s="132" t="s">
        <v>5997</v>
      </c>
      <c r="K446" s="132" t="s">
        <v>6686</v>
      </c>
      <c r="L446" s="132" t="s">
        <v>7379</v>
      </c>
      <c r="M446" s="132" t="s">
        <v>8071</v>
      </c>
      <c r="N446" s="132" t="s">
        <v>8756</v>
      </c>
      <c r="O446" s="132" t="s">
        <v>9429</v>
      </c>
      <c r="P446" s="132" t="s">
        <v>1358</v>
      </c>
    </row>
    <row r="447" spans="1:16" ht="18.5" thickBot="1">
      <c r="A447" t="str">
        <f t="shared" si="6"/>
        <v>맥주류</v>
      </c>
      <c r="B447" s="145" t="s">
        <v>1362</v>
      </c>
      <c r="D447" s="132" t="s">
        <v>2576</v>
      </c>
      <c r="E447" s="132" t="s">
        <v>3245</v>
      </c>
      <c r="F447" s="132" t="s">
        <v>3926</v>
      </c>
      <c r="G447" s="132" t="s">
        <v>4620</v>
      </c>
      <c r="H447" s="132" t="s">
        <v>5311</v>
      </c>
      <c r="I447" s="132" t="s">
        <v>5998</v>
      </c>
      <c r="J447" s="132" t="s">
        <v>5998</v>
      </c>
      <c r="K447" s="132" t="s">
        <v>6687</v>
      </c>
      <c r="L447" s="132" t="s">
        <v>7380</v>
      </c>
      <c r="M447" s="132" t="s">
        <v>8072</v>
      </c>
      <c r="N447" s="132" t="s">
        <v>8757</v>
      </c>
      <c r="O447" s="132" t="s">
        <v>9430</v>
      </c>
      <c r="P447" s="132" t="s">
        <v>3245</v>
      </c>
    </row>
    <row r="448" spans="1:16" ht="18.5" thickBot="1">
      <c r="A448" t="str">
        <f t="shared" si="6"/>
        <v>위스키류</v>
      </c>
      <c r="B448" s="145" t="s">
        <v>1366</v>
      </c>
      <c r="D448" s="132" t="s">
        <v>2577</v>
      </c>
      <c r="E448" s="132" t="s">
        <v>3246</v>
      </c>
      <c r="F448" s="132" t="s">
        <v>3927</v>
      </c>
      <c r="G448" s="132" t="s">
        <v>4621</v>
      </c>
      <c r="H448" s="132" t="s">
        <v>5312</v>
      </c>
      <c r="I448" s="132" t="s">
        <v>5999</v>
      </c>
      <c r="J448" s="132" t="s">
        <v>5999</v>
      </c>
      <c r="K448" s="132" t="s">
        <v>6688</v>
      </c>
      <c r="L448" s="132" t="s">
        <v>7381</v>
      </c>
      <c r="M448" s="132" t="s">
        <v>8073</v>
      </c>
      <c r="N448" s="132" t="s">
        <v>5999</v>
      </c>
      <c r="O448" s="132" t="s">
        <v>5999</v>
      </c>
      <c r="P448" s="132" t="s">
        <v>3246</v>
      </c>
    </row>
    <row r="449" spans="1:16" ht="30.5" thickBot="1">
      <c r="A449" t="str">
        <f t="shared" si="6"/>
        <v>기타 주류</v>
      </c>
      <c r="B449" s="145" t="s">
        <v>1368</v>
      </c>
      <c r="D449" s="132" t="s">
        <v>2578</v>
      </c>
      <c r="E449" s="132" t="s">
        <v>3247</v>
      </c>
      <c r="F449" s="132" t="s">
        <v>3928</v>
      </c>
      <c r="G449" s="132" t="s">
        <v>4622</v>
      </c>
      <c r="H449" s="132" t="s">
        <v>5313</v>
      </c>
      <c r="I449" s="132" t="s">
        <v>6000</v>
      </c>
      <c r="J449" s="132" t="s">
        <v>6000</v>
      </c>
      <c r="K449" s="132" t="s">
        <v>6689</v>
      </c>
      <c r="L449" s="132" t="s">
        <v>7382</v>
      </c>
      <c r="M449" s="132" t="s">
        <v>8074</v>
      </c>
      <c r="N449" s="132" t="s">
        <v>8758</v>
      </c>
      <c r="O449" s="132" t="s">
        <v>9431</v>
      </c>
      <c r="P449" s="132" t="s">
        <v>10036</v>
      </c>
    </row>
    <row r="450" spans="1:16" ht="18.5" thickBot="1">
      <c r="A450" t="str">
        <f t="shared" ref="A450:A513" si="7">F450</f>
        <v>차・커피</v>
      </c>
      <c r="B450" s="145" t="s">
        <v>1371</v>
      </c>
      <c r="D450" s="132" t="s">
        <v>2579</v>
      </c>
      <c r="E450" s="132" t="s">
        <v>3248</v>
      </c>
      <c r="F450" s="132" t="s">
        <v>3929</v>
      </c>
      <c r="G450" s="132" t="s">
        <v>4623</v>
      </c>
      <c r="H450" s="132" t="s">
        <v>5314</v>
      </c>
      <c r="I450" s="132" t="s">
        <v>6001</v>
      </c>
      <c r="J450" s="132" t="s">
        <v>6001</v>
      </c>
      <c r="K450" s="132" t="s">
        <v>6690</v>
      </c>
      <c r="L450" s="132" t="s">
        <v>7383</v>
      </c>
      <c r="M450" s="132" t="s">
        <v>8075</v>
      </c>
      <c r="N450" s="132" t="s">
        <v>8759</v>
      </c>
      <c r="O450" s="132" t="s">
        <v>9432</v>
      </c>
      <c r="P450" s="132" t="s">
        <v>3248</v>
      </c>
    </row>
    <row r="451" spans="1:16" ht="20.5" thickBot="1">
      <c r="A451" t="str">
        <f t="shared" si="7"/>
        <v>청량음료</v>
      </c>
      <c r="B451" s="145" t="s">
        <v>1373</v>
      </c>
      <c r="D451" s="132" t="s">
        <v>2580</v>
      </c>
      <c r="E451" s="132" t="s">
        <v>3249</v>
      </c>
      <c r="F451" s="132" t="s">
        <v>3930</v>
      </c>
      <c r="G451" s="132" t="s">
        <v>4624</v>
      </c>
      <c r="H451" s="132" t="s">
        <v>5315</v>
      </c>
      <c r="I451" s="132" t="s">
        <v>6002</v>
      </c>
      <c r="J451" s="132" t="s">
        <v>6002</v>
      </c>
      <c r="K451" s="132" t="s">
        <v>6691</v>
      </c>
      <c r="L451" s="132" t="s">
        <v>7384</v>
      </c>
      <c r="M451" s="132" t="s">
        <v>8076</v>
      </c>
      <c r="N451" s="132" t="s">
        <v>8760</v>
      </c>
      <c r="O451" s="132" t="s">
        <v>9433</v>
      </c>
      <c r="P451" s="132" t="s">
        <v>3249</v>
      </c>
    </row>
    <row r="452" spans="1:16" ht="20.5" thickBot="1">
      <c r="A452" t="str">
        <f t="shared" si="7"/>
        <v>제빙</v>
      </c>
      <c r="B452" s="145" t="s">
        <v>1376</v>
      </c>
      <c r="D452" s="132" t="s">
        <v>2581</v>
      </c>
      <c r="E452" s="132" t="s">
        <v>3250</v>
      </c>
      <c r="F452" s="132" t="s">
        <v>3931</v>
      </c>
      <c r="G452" s="132" t="s">
        <v>4625</v>
      </c>
      <c r="H452" s="132" t="s">
        <v>5316</v>
      </c>
      <c r="I452" s="132" t="s">
        <v>6003</v>
      </c>
      <c r="J452" s="132" t="s">
        <v>6003</v>
      </c>
      <c r="K452" s="132" t="s">
        <v>6692</v>
      </c>
      <c r="L452" s="132" t="s">
        <v>7385</v>
      </c>
      <c r="M452" s="132" t="s">
        <v>8077</v>
      </c>
      <c r="N452" s="132" t="s">
        <v>8761</v>
      </c>
      <c r="O452" s="132" t="s">
        <v>9434</v>
      </c>
      <c r="P452" s="132" t="s">
        <v>10037</v>
      </c>
    </row>
    <row r="453" spans="1:16" ht="20.5" thickBot="1">
      <c r="A453" t="str">
        <f t="shared" si="7"/>
        <v>사료</v>
      </c>
      <c r="B453" s="145" t="s">
        <v>1379</v>
      </c>
      <c r="D453" s="132" t="s">
        <v>2582</v>
      </c>
      <c r="E453" s="132" t="s">
        <v>3251</v>
      </c>
      <c r="F453" s="132" t="s">
        <v>3932</v>
      </c>
      <c r="G453" s="132" t="s">
        <v>4626</v>
      </c>
      <c r="H453" s="132" t="s">
        <v>5317</v>
      </c>
      <c r="I453" s="132" t="s">
        <v>6004</v>
      </c>
      <c r="J453" s="132" t="s">
        <v>6004</v>
      </c>
      <c r="K453" s="132" t="s">
        <v>6693</v>
      </c>
      <c r="L453" s="132" t="s">
        <v>7386</v>
      </c>
      <c r="M453" s="132" t="s">
        <v>8078</v>
      </c>
      <c r="N453" s="132" t="s">
        <v>8762</v>
      </c>
      <c r="O453" s="132" t="s">
        <v>9435</v>
      </c>
      <c r="P453" s="132" t="s">
        <v>10038</v>
      </c>
    </row>
    <row r="454" spans="1:16" ht="60.5" thickBot="1">
      <c r="A454" t="str">
        <f t="shared" si="7"/>
        <v>유기질 비료(별게 제외)</v>
      </c>
      <c r="B454" s="145" t="s">
        <v>1382</v>
      </c>
      <c r="D454" s="132" t="s">
        <v>2583</v>
      </c>
      <c r="E454" s="132" t="s">
        <v>3252</v>
      </c>
      <c r="F454" s="132" t="s">
        <v>3933</v>
      </c>
      <c r="G454" s="132" t="s">
        <v>4627</v>
      </c>
      <c r="H454" s="132" t="s">
        <v>5318</v>
      </c>
      <c r="I454" s="132" t="s">
        <v>6005</v>
      </c>
      <c r="J454" s="132" t="s">
        <v>6005</v>
      </c>
      <c r="K454" s="132" t="s">
        <v>6694</v>
      </c>
      <c r="L454" s="132" t="s">
        <v>7387</v>
      </c>
      <c r="M454" s="132" t="s">
        <v>8079</v>
      </c>
      <c r="N454" s="132" t="s">
        <v>8763</v>
      </c>
      <c r="O454" s="132" t="s">
        <v>9436</v>
      </c>
      <c r="P454" s="132" t="s">
        <v>10039</v>
      </c>
    </row>
    <row r="455" spans="1:16" ht="18.5" thickBot="1">
      <c r="A455" t="str">
        <f t="shared" si="7"/>
        <v>담배</v>
      </c>
      <c r="B455" s="145" t="s">
        <v>1192</v>
      </c>
      <c r="D455" s="132" t="s">
        <v>2440</v>
      </c>
      <c r="E455" s="132" t="s">
        <v>3118</v>
      </c>
      <c r="F455" s="132" t="s">
        <v>3788</v>
      </c>
      <c r="G455" s="132" t="s">
        <v>4484</v>
      </c>
      <c r="H455" s="132" t="s">
        <v>5175</v>
      </c>
      <c r="I455" s="132" t="s">
        <v>5862</v>
      </c>
      <c r="J455" s="132" t="s">
        <v>5862</v>
      </c>
      <c r="K455" s="132" t="s">
        <v>6551</v>
      </c>
      <c r="L455" s="132" t="s">
        <v>7245</v>
      </c>
      <c r="M455" s="132" t="s">
        <v>7936</v>
      </c>
      <c r="N455" s="132" t="s">
        <v>8622</v>
      </c>
      <c r="O455" s="132" t="s">
        <v>9296</v>
      </c>
      <c r="P455" s="132" t="s">
        <v>9925</v>
      </c>
    </row>
    <row r="456" spans="1:16" ht="18.5" thickBot="1">
      <c r="A456" t="str">
        <f t="shared" si="7"/>
        <v>방적사</v>
      </c>
      <c r="B456" s="145" t="s">
        <v>1385</v>
      </c>
      <c r="D456" s="132" t="s">
        <v>2584</v>
      </c>
      <c r="E456" s="132" t="s">
        <v>3253</v>
      </c>
      <c r="F456" s="132" t="s">
        <v>3934</v>
      </c>
      <c r="G456" s="132" t="s">
        <v>4628</v>
      </c>
      <c r="H456" s="132" t="s">
        <v>5319</v>
      </c>
      <c r="I456" s="132" t="s">
        <v>6006</v>
      </c>
      <c r="J456" s="132" t="s">
        <v>6006</v>
      </c>
      <c r="K456" s="132" t="s">
        <v>6695</v>
      </c>
      <c r="L456" s="132" t="s">
        <v>7388</v>
      </c>
      <c r="M456" s="132" t="s">
        <v>8080</v>
      </c>
      <c r="N456" s="132" t="s">
        <v>8764</v>
      </c>
      <c r="O456" s="132" t="s">
        <v>9437</v>
      </c>
      <c r="P456" s="132" t="s">
        <v>10040</v>
      </c>
    </row>
    <row r="457" spans="1:16" ht="80.5" thickBot="1">
      <c r="A457" t="str">
        <f t="shared" si="7"/>
        <v>면·수프 직물(합섬 단섬유 직물을 포함한다.)</v>
      </c>
      <c r="B457" s="145" t="s">
        <v>1387</v>
      </c>
      <c r="D457" s="132" t="s">
        <v>2585</v>
      </c>
      <c r="E457" s="132" t="s">
        <v>3254</v>
      </c>
      <c r="F457" s="132" t="s">
        <v>3935</v>
      </c>
      <c r="G457" s="132" t="s">
        <v>4629</v>
      </c>
      <c r="H457" s="132" t="s">
        <v>5320</v>
      </c>
      <c r="I457" s="132" t="s">
        <v>6007</v>
      </c>
      <c r="J457" s="132" t="s">
        <v>6007</v>
      </c>
      <c r="K457" s="132" t="s">
        <v>6696</v>
      </c>
      <c r="L457" s="132" t="s">
        <v>7389</v>
      </c>
      <c r="M457" s="132" t="s">
        <v>8081</v>
      </c>
      <c r="N457" s="132" t="s">
        <v>8765</v>
      </c>
      <c r="O457" s="132" t="s">
        <v>9438</v>
      </c>
      <c r="P457" s="132" t="s">
        <v>10041</v>
      </c>
    </row>
    <row r="458" spans="1:16" ht="70.5" thickBot="1">
      <c r="A458" t="str">
        <f t="shared" si="7"/>
        <v>실크·인 비단 직물(합섬장 섬유 직물을 포함한다.)</v>
      </c>
      <c r="B458" s="145" t="s">
        <v>1389</v>
      </c>
      <c r="D458" s="132" t="s">
        <v>2586</v>
      </c>
      <c r="E458" s="132" t="s">
        <v>3255</v>
      </c>
      <c r="F458" s="132" t="s">
        <v>3936</v>
      </c>
      <c r="G458" s="132" t="s">
        <v>4630</v>
      </c>
      <c r="H458" s="132" t="s">
        <v>5321</v>
      </c>
      <c r="I458" s="132" t="s">
        <v>6008</v>
      </c>
      <c r="J458" s="132" t="s">
        <v>6008</v>
      </c>
      <c r="K458" s="132" t="s">
        <v>6697</v>
      </c>
      <c r="L458" s="132" t="s">
        <v>7390</v>
      </c>
      <c r="M458" s="132" t="s">
        <v>8082</v>
      </c>
      <c r="N458" s="132" t="s">
        <v>8766</v>
      </c>
      <c r="O458" s="132" t="s">
        <v>9439</v>
      </c>
      <c r="P458" s="132" t="s">
        <v>10042</v>
      </c>
    </row>
    <row r="459" spans="1:16" ht="20.5" thickBot="1">
      <c r="A459" t="str">
        <f t="shared" si="7"/>
        <v>기타 직물</v>
      </c>
      <c r="B459" s="145" t="s">
        <v>1391</v>
      </c>
      <c r="D459" s="132" t="s">
        <v>2587</v>
      </c>
      <c r="E459" s="132" t="s">
        <v>3256</v>
      </c>
      <c r="F459" s="132" t="s">
        <v>3937</v>
      </c>
      <c r="G459" s="132" t="s">
        <v>4631</v>
      </c>
      <c r="H459" s="132" t="s">
        <v>5322</v>
      </c>
      <c r="I459" s="132" t="s">
        <v>6009</v>
      </c>
      <c r="J459" s="132" t="s">
        <v>6009</v>
      </c>
      <c r="K459" s="132" t="s">
        <v>6698</v>
      </c>
      <c r="L459" s="132" t="s">
        <v>7391</v>
      </c>
      <c r="M459" s="132" t="s">
        <v>8083</v>
      </c>
      <c r="N459" s="132" t="s">
        <v>8767</v>
      </c>
      <c r="O459" s="132" t="s">
        <v>9440</v>
      </c>
      <c r="P459" s="132" t="s">
        <v>10043</v>
      </c>
    </row>
    <row r="460" spans="1:16" ht="20.5" thickBot="1">
      <c r="A460" t="str">
        <f t="shared" si="7"/>
        <v>니트 원단</v>
      </c>
      <c r="B460" s="145" t="s">
        <v>1393</v>
      </c>
      <c r="D460" s="132" t="s">
        <v>2588</v>
      </c>
      <c r="E460" s="132" t="s">
        <v>3257</v>
      </c>
      <c r="F460" s="132" t="s">
        <v>3938</v>
      </c>
      <c r="G460" s="132" t="s">
        <v>4632</v>
      </c>
      <c r="H460" s="132" t="s">
        <v>5323</v>
      </c>
      <c r="I460" s="132" t="s">
        <v>6010</v>
      </c>
      <c r="J460" s="132" t="s">
        <v>6010</v>
      </c>
      <c r="K460" s="132" t="s">
        <v>6699</v>
      </c>
      <c r="L460" s="132" t="s">
        <v>7392</v>
      </c>
      <c r="M460" s="132" t="s">
        <v>8084</v>
      </c>
      <c r="N460" s="132" t="s">
        <v>8768</v>
      </c>
      <c r="O460" s="132" t="s">
        <v>9441</v>
      </c>
      <c r="P460" s="132" t="s">
        <v>10044</v>
      </c>
    </row>
    <row r="461" spans="1:16" ht="30.5" thickBot="1">
      <c r="A461" t="str">
        <f t="shared" si="7"/>
        <v>염색 정리</v>
      </c>
      <c r="B461" s="145" t="s">
        <v>1396</v>
      </c>
      <c r="D461" s="132" t="s">
        <v>2589</v>
      </c>
      <c r="E461" s="132" t="s">
        <v>3258</v>
      </c>
      <c r="F461" s="132" t="s">
        <v>3939</v>
      </c>
      <c r="G461" s="132" t="s">
        <v>4633</v>
      </c>
      <c r="H461" s="132" t="s">
        <v>5324</v>
      </c>
      <c r="I461" s="132" t="s">
        <v>6011</v>
      </c>
      <c r="J461" s="132" t="s">
        <v>6011</v>
      </c>
      <c r="K461" s="132" t="s">
        <v>6700</v>
      </c>
      <c r="L461" s="132" t="s">
        <v>7393</v>
      </c>
      <c r="M461" s="132" t="s">
        <v>8085</v>
      </c>
      <c r="N461" s="132" t="s">
        <v>8769</v>
      </c>
      <c r="O461" s="132" t="s">
        <v>9442</v>
      </c>
      <c r="P461" s="132" t="s">
        <v>3258</v>
      </c>
    </row>
    <row r="462" spans="1:16" ht="40.5" thickBot="1">
      <c r="A462" t="str">
        <f t="shared" si="7"/>
        <v>기타 섬유 산업 제품</v>
      </c>
      <c r="B462" s="145" t="s">
        <v>1399</v>
      </c>
      <c r="D462" s="132" t="s">
        <v>2590</v>
      </c>
      <c r="E462" s="132" t="s">
        <v>3259</v>
      </c>
      <c r="F462" s="132" t="s">
        <v>3940</v>
      </c>
      <c r="G462" s="132" t="s">
        <v>4634</v>
      </c>
      <c r="H462" s="132" t="s">
        <v>5325</v>
      </c>
      <c r="I462" s="132" t="s">
        <v>6012</v>
      </c>
      <c r="J462" s="132" t="s">
        <v>6012</v>
      </c>
      <c r="K462" s="132" t="s">
        <v>6701</v>
      </c>
      <c r="L462" s="132" t="s">
        <v>7394</v>
      </c>
      <c r="M462" s="132" t="s">
        <v>8086</v>
      </c>
      <c r="N462" s="132" t="s">
        <v>8770</v>
      </c>
      <c r="O462" s="132" t="s">
        <v>9443</v>
      </c>
      <c r="P462" s="132" t="s">
        <v>10045</v>
      </c>
    </row>
    <row r="463" spans="1:16" ht="30.5" thickBot="1">
      <c r="A463" t="str">
        <f t="shared" si="7"/>
        <v>직물 제복</v>
      </c>
      <c r="B463" s="145" t="s">
        <v>1402</v>
      </c>
      <c r="D463" s="132" t="s">
        <v>2591</v>
      </c>
      <c r="E463" s="132" t="s">
        <v>3260</v>
      </c>
      <c r="F463" s="132" t="s">
        <v>3941</v>
      </c>
      <c r="G463" s="132" t="s">
        <v>4635</v>
      </c>
      <c r="H463" s="132" t="s">
        <v>5326</v>
      </c>
      <c r="I463" s="132" t="s">
        <v>6013</v>
      </c>
      <c r="J463" s="132" t="s">
        <v>6013</v>
      </c>
      <c r="K463" s="132" t="s">
        <v>6702</v>
      </c>
      <c r="L463" s="132" t="s">
        <v>7395</v>
      </c>
      <c r="M463" s="132" t="s">
        <v>8087</v>
      </c>
      <c r="N463" s="132" t="s">
        <v>8771</v>
      </c>
      <c r="O463" s="132" t="s">
        <v>9444</v>
      </c>
      <c r="P463" s="132" t="s">
        <v>10046</v>
      </c>
    </row>
    <row r="464" spans="1:16" ht="30.5" thickBot="1">
      <c r="A464" t="str">
        <f t="shared" si="7"/>
        <v>니트 제복</v>
      </c>
      <c r="B464" s="145" t="s">
        <v>1405</v>
      </c>
      <c r="D464" s="132" t="s">
        <v>2592</v>
      </c>
      <c r="E464" s="132" t="s">
        <v>3261</v>
      </c>
      <c r="F464" s="132" t="s">
        <v>3942</v>
      </c>
      <c r="G464" s="132" t="s">
        <v>4636</v>
      </c>
      <c r="H464" s="132" t="s">
        <v>5327</v>
      </c>
      <c r="I464" s="132" t="s">
        <v>6014</v>
      </c>
      <c r="J464" s="132" t="s">
        <v>6014</v>
      </c>
      <c r="K464" s="132" t="s">
        <v>6703</v>
      </c>
      <c r="L464" s="132" t="s">
        <v>7396</v>
      </c>
      <c r="M464" s="132" t="s">
        <v>8088</v>
      </c>
      <c r="N464" s="132" t="s">
        <v>8772</v>
      </c>
      <c r="O464" s="132" t="s">
        <v>9445</v>
      </c>
      <c r="P464" s="132" t="s">
        <v>10047</v>
      </c>
    </row>
    <row r="465" spans="1:16" ht="40.5" thickBot="1">
      <c r="A465" t="str">
        <f t="shared" si="7"/>
        <v>그 외의 의복・몸의 회전품</v>
      </c>
      <c r="B465" s="145" t="s">
        <v>1407</v>
      </c>
      <c r="D465" s="132" t="s">
        <v>2593</v>
      </c>
      <c r="E465" s="132" t="s">
        <v>3262</v>
      </c>
      <c r="F465" s="132" t="s">
        <v>3943</v>
      </c>
      <c r="G465" s="132" t="s">
        <v>4637</v>
      </c>
      <c r="H465" s="132" t="s">
        <v>5328</v>
      </c>
      <c r="I465" s="132" t="s">
        <v>6015</v>
      </c>
      <c r="J465" s="132" t="s">
        <v>6015</v>
      </c>
      <c r="K465" s="132" t="s">
        <v>6704</v>
      </c>
      <c r="L465" s="132" t="s">
        <v>7397</v>
      </c>
      <c r="M465" s="132" t="s">
        <v>8089</v>
      </c>
      <c r="N465" s="132" t="s">
        <v>8773</v>
      </c>
      <c r="O465" s="132" t="s">
        <v>9446</v>
      </c>
      <c r="P465" s="132" t="s">
        <v>10048</v>
      </c>
    </row>
    <row r="466" spans="1:16" ht="30.5" thickBot="1">
      <c r="A466" t="str">
        <f t="shared" si="7"/>
        <v>침구</v>
      </c>
      <c r="B466" s="145" t="s">
        <v>1409</v>
      </c>
      <c r="D466" s="132" t="s">
        <v>2594</v>
      </c>
      <c r="E466" s="132" t="s">
        <v>3263</v>
      </c>
      <c r="F466" s="132" t="s">
        <v>3944</v>
      </c>
      <c r="G466" s="132" t="s">
        <v>4638</v>
      </c>
      <c r="H466" s="132" t="s">
        <v>5329</v>
      </c>
      <c r="I466" s="132" t="s">
        <v>6016</v>
      </c>
      <c r="J466" s="132" t="s">
        <v>6016</v>
      </c>
      <c r="K466" s="132" t="s">
        <v>6705</v>
      </c>
      <c r="L466" s="132" t="s">
        <v>7398</v>
      </c>
      <c r="M466" s="132" t="s">
        <v>8090</v>
      </c>
      <c r="N466" s="132" t="s">
        <v>8774</v>
      </c>
      <c r="O466" s="132" t="s">
        <v>9447</v>
      </c>
      <c r="P466" s="132" t="s">
        <v>1409</v>
      </c>
    </row>
    <row r="467" spans="1:16" ht="30.5" thickBot="1">
      <c r="A467" t="str">
        <f t="shared" si="7"/>
        <v>주탄 · 바닥 양탄자</v>
      </c>
      <c r="B467" s="145" t="s">
        <v>1412</v>
      </c>
      <c r="D467" s="132" t="s">
        <v>2595</v>
      </c>
      <c r="E467" s="132" t="s">
        <v>3264</v>
      </c>
      <c r="F467" s="132" t="s">
        <v>3945</v>
      </c>
      <c r="G467" s="132" t="s">
        <v>4639</v>
      </c>
      <c r="H467" s="132" t="s">
        <v>5330</v>
      </c>
      <c r="I467" s="132" t="s">
        <v>6017</v>
      </c>
      <c r="J467" s="132" t="s">
        <v>6017</v>
      </c>
      <c r="K467" s="132" t="s">
        <v>6706</v>
      </c>
      <c r="L467" s="132" t="s">
        <v>7399</v>
      </c>
      <c r="M467" s="132" t="s">
        <v>8091</v>
      </c>
      <c r="N467" s="132" t="s">
        <v>8775</v>
      </c>
      <c r="O467" s="132" t="s">
        <v>9448</v>
      </c>
      <c r="P467" s="132" t="s">
        <v>10049</v>
      </c>
    </row>
    <row r="468" spans="1:16" ht="50.5" thickBot="1">
      <c r="A468" t="str">
        <f t="shared" si="7"/>
        <v>기타 섬유 기성품</v>
      </c>
      <c r="B468" s="145" t="s">
        <v>1415</v>
      </c>
      <c r="D468" s="132" t="s">
        <v>2596</v>
      </c>
      <c r="E468" s="132" t="s">
        <v>3265</v>
      </c>
      <c r="F468" s="132" t="s">
        <v>3946</v>
      </c>
      <c r="G468" s="132" t="s">
        <v>4640</v>
      </c>
      <c r="H468" s="132" t="s">
        <v>5331</v>
      </c>
      <c r="I468" s="132" t="s">
        <v>6018</v>
      </c>
      <c r="J468" s="132" t="s">
        <v>6018</v>
      </c>
      <c r="K468" s="132" t="s">
        <v>6707</v>
      </c>
      <c r="L468" s="132" t="s">
        <v>7400</v>
      </c>
      <c r="M468" s="132" t="s">
        <v>8092</v>
      </c>
      <c r="N468" s="132" t="s">
        <v>8776</v>
      </c>
      <c r="O468" s="132" t="s">
        <v>9449</v>
      </c>
      <c r="P468" s="132" t="s">
        <v>10050</v>
      </c>
    </row>
    <row r="469" spans="1:16" ht="20.5" thickBot="1">
      <c r="A469" t="str">
        <f t="shared" si="7"/>
        <v>제재</v>
      </c>
      <c r="B469" s="145" t="s">
        <v>1417</v>
      </c>
      <c r="D469" s="132" t="s">
        <v>2597</v>
      </c>
      <c r="E469" s="132" t="s">
        <v>92</v>
      </c>
      <c r="F469" s="132" t="s">
        <v>3947</v>
      </c>
      <c r="G469" s="132" t="s">
        <v>4641</v>
      </c>
      <c r="H469" s="132" t="s">
        <v>4947</v>
      </c>
      <c r="I469" s="132" t="s">
        <v>6019</v>
      </c>
      <c r="J469" s="132" t="s">
        <v>6019</v>
      </c>
      <c r="K469" s="132" t="s">
        <v>6328</v>
      </c>
      <c r="L469" s="132" t="s">
        <v>7401</v>
      </c>
      <c r="M469" s="132" t="s">
        <v>7709</v>
      </c>
      <c r="N469" s="132" t="s">
        <v>8400</v>
      </c>
      <c r="O469" s="132" t="s">
        <v>9450</v>
      </c>
      <c r="P469" s="132" t="s">
        <v>92</v>
      </c>
    </row>
    <row r="470" spans="1:16" ht="40.5" thickBot="1">
      <c r="A470" t="str">
        <f t="shared" si="7"/>
        <v>합판·집성재</v>
      </c>
      <c r="B470" s="145" t="s">
        <v>1420</v>
      </c>
      <c r="D470" s="132" t="s">
        <v>2598</v>
      </c>
      <c r="E470" s="132" t="s">
        <v>3266</v>
      </c>
      <c r="F470" s="132" t="s">
        <v>3948</v>
      </c>
      <c r="G470" s="132" t="s">
        <v>4642</v>
      </c>
      <c r="H470" s="132" t="s">
        <v>5332</v>
      </c>
      <c r="I470" s="132" t="s">
        <v>6020</v>
      </c>
      <c r="J470" s="132" t="s">
        <v>6020</v>
      </c>
      <c r="K470" s="132" t="s">
        <v>6708</v>
      </c>
      <c r="L470" s="132" t="s">
        <v>7402</v>
      </c>
      <c r="M470" s="132" t="s">
        <v>8093</v>
      </c>
      <c r="N470" s="132" t="s">
        <v>8777</v>
      </c>
      <c r="O470" s="132" t="s">
        <v>9451</v>
      </c>
      <c r="P470" s="132" t="s">
        <v>10051</v>
      </c>
    </row>
    <row r="471" spans="1:16" ht="20.5" thickBot="1">
      <c r="A471" t="str">
        <f t="shared" si="7"/>
        <v>목재 칩</v>
      </c>
      <c r="B471" s="145" t="s">
        <v>1423</v>
      </c>
      <c r="D471" s="132" t="s">
        <v>2382</v>
      </c>
      <c r="E471" s="132" t="s">
        <v>3064</v>
      </c>
      <c r="F471" s="132" t="s">
        <v>3949</v>
      </c>
      <c r="G471" s="132" t="s">
        <v>4426</v>
      </c>
      <c r="H471" s="132" t="s">
        <v>5117</v>
      </c>
      <c r="I471" s="132" t="s">
        <v>5804</v>
      </c>
      <c r="J471" s="132" t="s">
        <v>5804</v>
      </c>
      <c r="K471" s="132" t="s">
        <v>6493</v>
      </c>
      <c r="L471" s="132" t="s">
        <v>7187</v>
      </c>
      <c r="M471" s="132" t="s">
        <v>7878</v>
      </c>
      <c r="N471" s="132" t="s">
        <v>8564</v>
      </c>
      <c r="O471" s="132" t="s">
        <v>9240</v>
      </c>
      <c r="P471" s="132" t="s">
        <v>3064</v>
      </c>
    </row>
    <row r="472" spans="1:16" ht="30.5" thickBot="1">
      <c r="A472" t="str">
        <f t="shared" si="7"/>
        <v>기타 나무 제품</v>
      </c>
      <c r="B472" s="145" t="s">
        <v>1426</v>
      </c>
      <c r="D472" s="132" t="s">
        <v>2599</v>
      </c>
      <c r="E472" s="132" t="s">
        <v>3267</v>
      </c>
      <c r="F472" s="132" t="s">
        <v>3950</v>
      </c>
      <c r="G472" s="132" t="s">
        <v>4643</v>
      </c>
      <c r="H472" s="132" t="s">
        <v>5333</v>
      </c>
      <c r="I472" s="132" t="s">
        <v>6021</v>
      </c>
      <c r="J472" s="132" t="s">
        <v>6021</v>
      </c>
      <c r="K472" s="132" t="s">
        <v>6709</v>
      </c>
      <c r="L472" s="132" t="s">
        <v>7403</v>
      </c>
      <c r="M472" s="132" t="s">
        <v>8094</v>
      </c>
      <c r="N472" s="132" t="s">
        <v>8778</v>
      </c>
      <c r="O472" s="132" t="s">
        <v>9452</v>
      </c>
      <c r="P472" s="132" t="s">
        <v>10052</v>
      </c>
    </row>
    <row r="473" spans="1:16" ht="20.5" thickBot="1">
      <c r="A473" t="str">
        <f t="shared" si="7"/>
        <v>나무 가구</v>
      </c>
      <c r="B473" s="145" t="s">
        <v>1429</v>
      </c>
      <c r="D473" s="132" t="s">
        <v>2600</v>
      </c>
      <c r="E473" s="132" t="s">
        <v>1429</v>
      </c>
      <c r="F473" s="132" t="s">
        <v>3951</v>
      </c>
      <c r="G473" s="132" t="s">
        <v>4644</v>
      </c>
      <c r="H473" s="132" t="s">
        <v>5334</v>
      </c>
      <c r="I473" s="132" t="s">
        <v>6022</v>
      </c>
      <c r="J473" s="132" t="s">
        <v>6022</v>
      </c>
      <c r="K473" s="132" t="s">
        <v>6710</v>
      </c>
      <c r="L473" s="132" t="s">
        <v>7404</v>
      </c>
      <c r="M473" s="132" t="s">
        <v>8095</v>
      </c>
      <c r="N473" s="132" t="s">
        <v>8779</v>
      </c>
      <c r="O473" s="132" t="s">
        <v>9453</v>
      </c>
      <c r="P473" s="132" t="s">
        <v>10053</v>
      </c>
    </row>
    <row r="474" spans="1:16" ht="20.5" thickBot="1">
      <c r="A474" t="str">
        <f t="shared" si="7"/>
        <v>금속 가구</v>
      </c>
      <c r="B474" s="145" t="s">
        <v>1432</v>
      </c>
      <c r="D474" s="132" t="s">
        <v>2601</v>
      </c>
      <c r="E474" s="132" t="s">
        <v>3268</v>
      </c>
      <c r="F474" s="132" t="s">
        <v>3952</v>
      </c>
      <c r="G474" s="132" t="s">
        <v>4645</v>
      </c>
      <c r="H474" s="132" t="s">
        <v>5335</v>
      </c>
      <c r="I474" s="132" t="s">
        <v>6023</v>
      </c>
      <c r="J474" s="132" t="s">
        <v>6023</v>
      </c>
      <c r="K474" s="132" t="s">
        <v>6711</v>
      </c>
      <c r="L474" s="132" t="s">
        <v>7405</v>
      </c>
      <c r="M474" s="132" t="s">
        <v>8096</v>
      </c>
      <c r="N474" s="132" t="s">
        <v>8780</v>
      </c>
      <c r="O474" s="132" t="s">
        <v>9454</v>
      </c>
      <c r="P474" s="132" t="s">
        <v>10054</v>
      </c>
    </row>
    <row r="475" spans="1:16" ht="20.5" thickBot="1">
      <c r="A475" t="str">
        <f t="shared" si="7"/>
        <v>목제 가구</v>
      </c>
      <c r="B475" s="145" t="s">
        <v>1435</v>
      </c>
      <c r="D475" s="132" t="s">
        <v>2602</v>
      </c>
      <c r="E475" s="132" t="s">
        <v>3269</v>
      </c>
      <c r="F475" s="132" t="s">
        <v>3953</v>
      </c>
      <c r="G475" s="132" t="s">
        <v>4646</v>
      </c>
      <c r="H475" s="132" t="s">
        <v>5336</v>
      </c>
      <c r="I475" s="132" t="s">
        <v>6024</v>
      </c>
      <c r="J475" s="132" t="s">
        <v>6024</v>
      </c>
      <c r="K475" s="132" t="s">
        <v>6712</v>
      </c>
      <c r="L475" s="132" t="s">
        <v>7406</v>
      </c>
      <c r="M475" s="132" t="s">
        <v>8097</v>
      </c>
      <c r="N475" s="132" t="s">
        <v>8781</v>
      </c>
      <c r="O475" s="132" t="s">
        <v>9455</v>
      </c>
      <c r="P475" s="132" t="s">
        <v>10055</v>
      </c>
    </row>
    <row r="476" spans="1:16" ht="30.5" thickBot="1">
      <c r="A476" t="str">
        <f t="shared" si="7"/>
        <v>그 외의 가구・장비품</v>
      </c>
      <c r="B476" s="145" t="s">
        <v>1438</v>
      </c>
      <c r="D476" s="132" t="s">
        <v>2603</v>
      </c>
      <c r="E476" s="132" t="s">
        <v>3270</v>
      </c>
      <c r="F476" s="132" t="s">
        <v>3954</v>
      </c>
      <c r="G476" s="132" t="s">
        <v>4647</v>
      </c>
      <c r="H476" s="132" t="s">
        <v>5337</v>
      </c>
      <c r="I476" s="132" t="s">
        <v>6025</v>
      </c>
      <c r="J476" s="132" t="s">
        <v>6025</v>
      </c>
      <c r="K476" s="132" t="s">
        <v>6713</v>
      </c>
      <c r="L476" s="132" t="s">
        <v>7407</v>
      </c>
      <c r="M476" s="132" t="s">
        <v>8098</v>
      </c>
      <c r="N476" s="132" t="s">
        <v>8782</v>
      </c>
      <c r="O476" s="132" t="s">
        <v>9456</v>
      </c>
      <c r="P476" s="132" t="s">
        <v>10056</v>
      </c>
    </row>
    <row r="477" spans="1:16" ht="18.5" thickBot="1">
      <c r="A477" t="str">
        <f t="shared" si="7"/>
        <v>펄프</v>
      </c>
      <c r="B477" s="145" t="s">
        <v>1441</v>
      </c>
      <c r="D477" s="132" t="s">
        <v>2604</v>
      </c>
      <c r="E477" s="132" t="s">
        <v>3271</v>
      </c>
      <c r="F477" s="132" t="s">
        <v>3955</v>
      </c>
      <c r="G477" s="132" t="s">
        <v>4648</v>
      </c>
      <c r="H477" s="132" t="s">
        <v>5338</v>
      </c>
      <c r="I477" s="132" t="s">
        <v>6026</v>
      </c>
      <c r="J477" s="132" t="s">
        <v>6026</v>
      </c>
      <c r="K477" s="132" t="s">
        <v>6714</v>
      </c>
      <c r="L477" s="132" t="s">
        <v>7408</v>
      </c>
      <c r="M477" s="132" t="s">
        <v>8099</v>
      </c>
      <c r="N477" s="132" t="s">
        <v>8783</v>
      </c>
      <c r="O477" s="132" t="s">
        <v>9457</v>
      </c>
      <c r="P477" s="132" t="s">
        <v>10057</v>
      </c>
    </row>
    <row r="478" spans="1:16" ht="30.5" thickBot="1">
      <c r="A478" t="str">
        <f t="shared" si="7"/>
        <v>서양 종이 · 일본 종이</v>
      </c>
      <c r="B478" s="145" t="s">
        <v>1443</v>
      </c>
      <c r="D478" s="132" t="s">
        <v>2605</v>
      </c>
      <c r="E478" s="132" t="s">
        <v>3272</v>
      </c>
      <c r="F478" s="132" t="s">
        <v>3956</v>
      </c>
      <c r="G478" s="132" t="s">
        <v>4649</v>
      </c>
      <c r="H478" s="132" t="s">
        <v>5339</v>
      </c>
      <c r="I478" s="132" t="s">
        <v>6027</v>
      </c>
      <c r="J478" s="132" t="s">
        <v>6027</v>
      </c>
      <c r="K478" s="132" t="s">
        <v>6715</v>
      </c>
      <c r="L478" s="132" t="s">
        <v>7409</v>
      </c>
      <c r="M478" s="132" t="s">
        <v>8100</v>
      </c>
      <c r="N478" s="132" t="s">
        <v>8784</v>
      </c>
      <c r="O478" s="132" t="s">
        <v>9458</v>
      </c>
      <c r="P478" s="132" t="s">
        <v>10058</v>
      </c>
    </row>
    <row r="479" spans="1:16" ht="18.5" thickBot="1">
      <c r="A479" t="str">
        <f t="shared" si="7"/>
        <v>판지</v>
      </c>
      <c r="B479" s="145" t="s">
        <v>1446</v>
      </c>
      <c r="D479" s="132" t="s">
        <v>2606</v>
      </c>
      <c r="E479" s="132" t="s">
        <v>3273</v>
      </c>
      <c r="F479" s="132" t="s">
        <v>3957</v>
      </c>
      <c r="G479" s="132" t="s">
        <v>4650</v>
      </c>
      <c r="H479" s="132" t="s">
        <v>5340</v>
      </c>
      <c r="I479" s="132" t="s">
        <v>6028</v>
      </c>
      <c r="J479" s="132" t="s">
        <v>6028</v>
      </c>
      <c r="K479" s="132" t="s">
        <v>6716</v>
      </c>
      <c r="L479" s="132" t="s">
        <v>7410</v>
      </c>
      <c r="M479" s="132" t="s">
        <v>8101</v>
      </c>
      <c r="N479" s="132" t="s">
        <v>8785</v>
      </c>
      <c r="O479" s="132" t="s">
        <v>9459</v>
      </c>
      <c r="P479" s="132" t="s">
        <v>10059</v>
      </c>
    </row>
    <row r="480" spans="1:16" ht="18.5" thickBot="1">
      <c r="A480" t="str">
        <f t="shared" si="7"/>
        <v>골판지</v>
      </c>
      <c r="B480" s="145" t="s">
        <v>1449</v>
      </c>
      <c r="D480" s="132" t="s">
        <v>2607</v>
      </c>
      <c r="E480" s="132" t="s">
        <v>3273</v>
      </c>
      <c r="F480" s="132" t="s">
        <v>3958</v>
      </c>
      <c r="G480" s="132" t="s">
        <v>4650</v>
      </c>
      <c r="H480" s="132" t="s">
        <v>5341</v>
      </c>
      <c r="I480" s="132" t="s">
        <v>6029</v>
      </c>
      <c r="J480" s="132" t="s">
        <v>6029</v>
      </c>
      <c r="K480" s="132" t="s">
        <v>6717</v>
      </c>
      <c r="L480" s="132" t="s">
        <v>7410</v>
      </c>
      <c r="M480" s="132" t="s">
        <v>8101</v>
      </c>
      <c r="N480" s="132" t="s">
        <v>8786</v>
      </c>
      <c r="O480" s="132" t="s">
        <v>9460</v>
      </c>
      <c r="P480" s="132" t="s">
        <v>10059</v>
      </c>
    </row>
    <row r="481" spans="1:16" ht="40.5" thickBot="1">
      <c r="A481" t="str">
        <f t="shared" si="7"/>
        <v>도공지·건설용 가공지</v>
      </c>
      <c r="B481" s="145" t="s">
        <v>1452</v>
      </c>
      <c r="D481" s="132" t="s">
        <v>2608</v>
      </c>
      <c r="E481" s="132" t="s">
        <v>3274</v>
      </c>
      <c r="F481" s="132" t="s">
        <v>3959</v>
      </c>
      <c r="G481" s="132" t="s">
        <v>4651</v>
      </c>
      <c r="H481" s="132" t="s">
        <v>5342</v>
      </c>
      <c r="I481" s="132" t="s">
        <v>6030</v>
      </c>
      <c r="J481" s="132" t="s">
        <v>6030</v>
      </c>
      <c r="K481" s="132" t="s">
        <v>6718</v>
      </c>
      <c r="L481" s="132" t="s">
        <v>7411</v>
      </c>
      <c r="M481" s="132" t="s">
        <v>8102</v>
      </c>
      <c r="N481" s="132" t="s">
        <v>8787</v>
      </c>
      <c r="O481" s="132" t="s">
        <v>9461</v>
      </c>
      <c r="P481" s="132" t="s">
        <v>10060</v>
      </c>
    </row>
    <row r="482" spans="1:16" ht="20.5" thickBot="1">
      <c r="A482" t="str">
        <f t="shared" si="7"/>
        <v>골판지 상자</v>
      </c>
      <c r="B482" s="145" t="s">
        <v>1455</v>
      </c>
      <c r="D482" s="132" t="s">
        <v>2609</v>
      </c>
      <c r="E482" s="132" t="s">
        <v>3275</v>
      </c>
      <c r="F482" s="132" t="s">
        <v>3960</v>
      </c>
      <c r="G482" s="132" t="s">
        <v>4652</v>
      </c>
      <c r="H482" s="132" t="s">
        <v>5343</v>
      </c>
      <c r="I482" s="132" t="s">
        <v>6031</v>
      </c>
      <c r="J482" s="132" t="s">
        <v>6031</v>
      </c>
      <c r="K482" s="132" t="s">
        <v>6719</v>
      </c>
      <c r="L482" s="132" t="s">
        <v>7412</v>
      </c>
      <c r="M482" s="132" t="s">
        <v>8103</v>
      </c>
      <c r="N482" s="132" t="s">
        <v>8788</v>
      </c>
      <c r="O482" s="132" t="s">
        <v>9462</v>
      </c>
      <c r="P482" s="132" t="s">
        <v>10061</v>
      </c>
    </row>
    <row r="483" spans="1:16" ht="30.5" thickBot="1">
      <c r="A483" t="str">
        <f t="shared" si="7"/>
        <v>기타 종이 용기</v>
      </c>
      <c r="B483" s="145" t="s">
        <v>1458</v>
      </c>
      <c r="D483" s="132" t="s">
        <v>2610</v>
      </c>
      <c r="E483" s="132" t="s">
        <v>3276</v>
      </c>
      <c r="F483" s="132" t="s">
        <v>3961</v>
      </c>
      <c r="G483" s="132" t="s">
        <v>4653</v>
      </c>
      <c r="H483" s="132" t="s">
        <v>5344</v>
      </c>
      <c r="I483" s="132" t="s">
        <v>6032</v>
      </c>
      <c r="J483" s="132" t="s">
        <v>6032</v>
      </c>
      <c r="K483" s="132" t="s">
        <v>6720</v>
      </c>
      <c r="L483" s="132" t="s">
        <v>7413</v>
      </c>
      <c r="M483" s="132" t="s">
        <v>8104</v>
      </c>
      <c r="N483" s="132" t="s">
        <v>8789</v>
      </c>
      <c r="O483" s="132" t="s">
        <v>9463</v>
      </c>
      <c r="P483" s="132" t="s">
        <v>10062</v>
      </c>
    </row>
    <row r="484" spans="1:16" ht="50.5" thickBot="1">
      <c r="A484" t="str">
        <f t="shared" si="7"/>
        <v>종이 위생 재료·용품</v>
      </c>
      <c r="B484" s="145" t="s">
        <v>1461</v>
      </c>
      <c r="D484" s="132" t="s">
        <v>2611</v>
      </c>
      <c r="E484" s="132" t="s">
        <v>3277</v>
      </c>
      <c r="F484" s="132" t="s">
        <v>3962</v>
      </c>
      <c r="G484" s="132" t="s">
        <v>4654</v>
      </c>
      <c r="H484" s="132" t="s">
        <v>5345</v>
      </c>
      <c r="I484" s="132" t="s">
        <v>6033</v>
      </c>
      <c r="J484" s="132" t="s">
        <v>6033</v>
      </c>
      <c r="K484" s="132" t="s">
        <v>6721</v>
      </c>
      <c r="L484" s="132" t="s">
        <v>7414</v>
      </c>
      <c r="M484" s="132" t="s">
        <v>8105</v>
      </c>
      <c r="N484" s="132" t="s">
        <v>8790</v>
      </c>
      <c r="O484" s="132" t="s">
        <v>9464</v>
      </c>
      <c r="P484" s="132" t="s">
        <v>10063</v>
      </c>
    </row>
    <row r="485" spans="1:16" ht="60.5" thickBot="1">
      <c r="A485" t="str">
        <f t="shared" si="7"/>
        <v>기타 펄프, 종이, 종이 가공품</v>
      </c>
      <c r="B485" s="145" t="s">
        <v>1463</v>
      </c>
      <c r="D485" s="132" t="s">
        <v>2612</v>
      </c>
      <c r="E485" s="132" t="s">
        <v>3278</v>
      </c>
      <c r="F485" s="132" t="s">
        <v>3963</v>
      </c>
      <c r="G485" s="132" t="s">
        <v>4655</v>
      </c>
      <c r="H485" s="132" t="s">
        <v>5346</v>
      </c>
      <c r="I485" s="132" t="s">
        <v>6034</v>
      </c>
      <c r="J485" s="132" t="s">
        <v>6034</v>
      </c>
      <c r="K485" s="132" t="s">
        <v>6722</v>
      </c>
      <c r="L485" s="132" t="s">
        <v>7415</v>
      </c>
      <c r="M485" s="132" t="s">
        <v>8106</v>
      </c>
      <c r="N485" s="132" t="s">
        <v>8791</v>
      </c>
      <c r="O485" s="132" t="s">
        <v>9465</v>
      </c>
      <c r="P485" s="132" t="s">
        <v>10064</v>
      </c>
    </row>
    <row r="486" spans="1:16" ht="50.5" thickBot="1">
      <c r="A486" t="str">
        <f t="shared" si="7"/>
        <v>인쇄·제판·제본</v>
      </c>
      <c r="B486" s="145" t="s">
        <v>1216</v>
      </c>
      <c r="D486" s="132" t="s">
        <v>2447</v>
      </c>
      <c r="E486" s="132" t="s">
        <v>3125</v>
      </c>
      <c r="F486" s="132" t="s">
        <v>3795</v>
      </c>
      <c r="G486" s="132" t="s">
        <v>4491</v>
      </c>
      <c r="H486" s="132" t="s">
        <v>5182</v>
      </c>
      <c r="I486" s="132" t="s">
        <v>5869</v>
      </c>
      <c r="J486" s="132" t="s">
        <v>5869</v>
      </c>
      <c r="K486" s="132" t="s">
        <v>6558</v>
      </c>
      <c r="L486" s="132" t="s">
        <v>7252</v>
      </c>
      <c r="M486" s="132" t="s">
        <v>7943</v>
      </c>
      <c r="N486" s="132" t="s">
        <v>8629</v>
      </c>
      <c r="O486" s="132" t="s">
        <v>9303</v>
      </c>
      <c r="P486" s="132" t="s">
        <v>9932</v>
      </c>
    </row>
    <row r="487" spans="1:16" ht="20.5" thickBot="1">
      <c r="A487" t="str">
        <f t="shared" si="7"/>
        <v>화학 비료</v>
      </c>
      <c r="B487" s="145" t="s">
        <v>1220</v>
      </c>
      <c r="D487" s="132" t="s">
        <v>2448</v>
      </c>
      <c r="E487" s="132" t="s">
        <v>3126</v>
      </c>
      <c r="F487" s="132" t="s">
        <v>3796</v>
      </c>
      <c r="G487" s="132" t="s">
        <v>4492</v>
      </c>
      <c r="H487" s="132" t="s">
        <v>5183</v>
      </c>
      <c r="I487" s="132" t="s">
        <v>5870</v>
      </c>
      <c r="J487" s="132" t="s">
        <v>5870</v>
      </c>
      <c r="K487" s="132" t="s">
        <v>6559</v>
      </c>
      <c r="L487" s="132" t="s">
        <v>7253</v>
      </c>
      <c r="M487" s="132" t="s">
        <v>7944</v>
      </c>
      <c r="N487" s="132" t="s">
        <v>8630</v>
      </c>
      <c r="O487" s="132" t="s">
        <v>9304</v>
      </c>
      <c r="P487" s="132" t="s">
        <v>3126</v>
      </c>
    </row>
    <row r="488" spans="1:16" ht="30.5" thickBot="1">
      <c r="A488" t="str">
        <f t="shared" si="7"/>
        <v>소다 산업 제품</v>
      </c>
      <c r="B488" s="145" t="s">
        <v>1470</v>
      </c>
      <c r="D488" s="132" t="s">
        <v>2613</v>
      </c>
      <c r="E488" s="132" t="s">
        <v>3279</v>
      </c>
      <c r="F488" s="132" t="s">
        <v>3964</v>
      </c>
      <c r="G488" s="132" t="s">
        <v>4656</v>
      </c>
      <c r="H488" s="132" t="s">
        <v>5347</v>
      </c>
      <c r="I488" s="132" t="s">
        <v>6035</v>
      </c>
      <c r="J488" s="132" t="s">
        <v>6035</v>
      </c>
      <c r="K488" s="132" t="s">
        <v>6723</v>
      </c>
      <c r="L488" s="132" t="s">
        <v>7416</v>
      </c>
      <c r="M488" s="132" t="s">
        <v>8107</v>
      </c>
      <c r="N488" s="132" t="s">
        <v>8792</v>
      </c>
      <c r="O488" s="132" t="s">
        <v>9466</v>
      </c>
      <c r="P488" s="132" t="s">
        <v>10065</v>
      </c>
    </row>
    <row r="489" spans="1:16" ht="20.5" thickBot="1">
      <c r="A489" t="str">
        <f t="shared" si="7"/>
        <v>무기 안료</v>
      </c>
      <c r="B489" s="145" t="s">
        <v>1473</v>
      </c>
      <c r="D489" s="132" t="s">
        <v>2614</v>
      </c>
      <c r="E489" s="132" t="s">
        <v>3280</v>
      </c>
      <c r="F489" s="132" t="s">
        <v>3965</v>
      </c>
      <c r="G489" s="132" t="s">
        <v>4657</v>
      </c>
      <c r="H489" s="132" t="s">
        <v>5348</v>
      </c>
      <c r="I489" s="132" t="s">
        <v>6036</v>
      </c>
      <c r="J489" s="132" t="s">
        <v>6036</v>
      </c>
      <c r="K489" s="132" t="s">
        <v>6724</v>
      </c>
      <c r="L489" s="132" t="s">
        <v>7417</v>
      </c>
      <c r="M489" s="132" t="s">
        <v>8108</v>
      </c>
      <c r="N489" s="132" t="s">
        <v>8793</v>
      </c>
      <c r="O489" s="132" t="s">
        <v>9467</v>
      </c>
      <c r="P489" s="132" t="s">
        <v>10066</v>
      </c>
    </row>
    <row r="490" spans="1:16" ht="30.5" thickBot="1">
      <c r="A490" t="str">
        <f t="shared" si="7"/>
        <v>압축 가스·액화 가스</v>
      </c>
      <c r="B490" s="145" t="s">
        <v>42</v>
      </c>
      <c r="D490" s="132" t="s">
        <v>2615</v>
      </c>
      <c r="E490" s="132" t="s">
        <v>3281</v>
      </c>
      <c r="F490" s="132" t="s">
        <v>3966</v>
      </c>
      <c r="G490" s="132" t="s">
        <v>4658</v>
      </c>
      <c r="H490" s="132" t="s">
        <v>5349</v>
      </c>
      <c r="I490" s="132" t="s">
        <v>6037</v>
      </c>
      <c r="J490" s="132" t="s">
        <v>6037</v>
      </c>
      <c r="K490" s="132" t="s">
        <v>6725</v>
      </c>
      <c r="L490" s="132" t="s">
        <v>7418</v>
      </c>
      <c r="M490" s="132" t="s">
        <v>8109</v>
      </c>
      <c r="N490" s="132" t="s">
        <v>8794</v>
      </c>
      <c r="O490" s="132" t="s">
        <v>9468</v>
      </c>
      <c r="P490" s="132" t="s">
        <v>10067</v>
      </c>
    </row>
    <row r="491" spans="1:16" ht="18.5" thickBot="1">
      <c r="A491" t="str">
        <f t="shared" si="7"/>
        <v>소금</v>
      </c>
      <c r="B491" s="145" t="s">
        <v>1478</v>
      </c>
      <c r="D491" s="132" t="s">
        <v>2616</v>
      </c>
      <c r="E491" s="132" t="s">
        <v>3282</v>
      </c>
      <c r="F491" s="132" t="s">
        <v>3967</v>
      </c>
      <c r="G491" s="132" t="s">
        <v>4659</v>
      </c>
      <c r="H491" s="132" t="s">
        <v>5350</v>
      </c>
      <c r="I491" s="132" t="s">
        <v>6038</v>
      </c>
      <c r="J491" s="132" t="s">
        <v>6038</v>
      </c>
      <c r="K491" s="132" t="s">
        <v>6726</v>
      </c>
      <c r="L491" s="132" t="s">
        <v>7419</v>
      </c>
      <c r="M491" s="132" t="s">
        <v>8110</v>
      </c>
      <c r="N491" s="132" t="s">
        <v>8795</v>
      </c>
      <c r="O491" s="132" t="s">
        <v>9469</v>
      </c>
      <c r="P491" s="132" t="s">
        <v>10068</v>
      </c>
    </row>
    <row r="492" spans="1:16" ht="40.5" thickBot="1">
      <c r="A492" t="str">
        <f t="shared" si="7"/>
        <v>기타 무기 화학 공업 제품</v>
      </c>
      <c r="B492" s="145" t="s">
        <v>1481</v>
      </c>
      <c r="D492" s="132" t="s">
        <v>2617</v>
      </c>
      <c r="E492" s="132" t="s">
        <v>3283</v>
      </c>
      <c r="F492" s="132" t="s">
        <v>3968</v>
      </c>
      <c r="G492" s="132" t="s">
        <v>4660</v>
      </c>
      <c r="H492" s="132" t="s">
        <v>5351</v>
      </c>
      <c r="I492" s="132" t="s">
        <v>6039</v>
      </c>
      <c r="J492" s="132" t="s">
        <v>6039</v>
      </c>
      <c r="K492" s="132" t="s">
        <v>6727</v>
      </c>
      <c r="L492" s="132" t="s">
        <v>7420</v>
      </c>
      <c r="M492" s="132" t="s">
        <v>8111</v>
      </c>
      <c r="N492" s="132" t="s">
        <v>8796</v>
      </c>
      <c r="O492" s="132" t="s">
        <v>9470</v>
      </c>
      <c r="P492" s="132" t="s">
        <v>10069</v>
      </c>
    </row>
    <row r="493" spans="1:16" ht="40.5" thickBot="1">
      <c r="A493" t="str">
        <f t="shared" si="7"/>
        <v>석유화학 기초 제품</v>
      </c>
      <c r="B493" s="145" t="s">
        <v>1484</v>
      </c>
      <c r="D493" s="132" t="s">
        <v>2450</v>
      </c>
      <c r="E493" s="132" t="s">
        <v>3128</v>
      </c>
      <c r="F493" s="132" t="s">
        <v>3969</v>
      </c>
      <c r="G493" s="132" t="s">
        <v>4494</v>
      </c>
      <c r="H493" s="132" t="s">
        <v>5185</v>
      </c>
      <c r="I493" s="132" t="s">
        <v>5872</v>
      </c>
      <c r="J493" s="132" t="s">
        <v>5872</v>
      </c>
      <c r="K493" s="132" t="s">
        <v>6561</v>
      </c>
      <c r="L493" s="132" t="s">
        <v>7255</v>
      </c>
      <c r="M493" s="132" t="s">
        <v>7946</v>
      </c>
      <c r="N493" s="132" t="s">
        <v>8632</v>
      </c>
      <c r="O493" s="132" t="s">
        <v>9306</v>
      </c>
      <c r="P493" s="132" t="s">
        <v>9934</v>
      </c>
    </row>
    <row r="494" spans="1:16" ht="40.5" thickBot="1">
      <c r="A494" t="str">
        <f t="shared" si="7"/>
        <v>석유화학계 방향족 제품</v>
      </c>
      <c r="B494" s="145" t="s">
        <v>1487</v>
      </c>
      <c r="D494" s="132" t="s">
        <v>2618</v>
      </c>
      <c r="E494" s="132" t="s">
        <v>3284</v>
      </c>
      <c r="F494" s="132" t="s">
        <v>3970</v>
      </c>
      <c r="G494" s="132" t="s">
        <v>4661</v>
      </c>
      <c r="H494" s="132" t="s">
        <v>5352</v>
      </c>
      <c r="I494" s="132" t="s">
        <v>6040</v>
      </c>
      <c r="J494" s="132" t="s">
        <v>6040</v>
      </c>
      <c r="K494" s="132" t="s">
        <v>6728</v>
      </c>
      <c r="L494" s="132" t="s">
        <v>7421</v>
      </c>
      <c r="M494" s="132" t="s">
        <v>8112</v>
      </c>
      <c r="N494" s="132" t="s">
        <v>8797</v>
      </c>
      <c r="O494" s="132" t="s">
        <v>9471</v>
      </c>
      <c r="P494" s="132" t="s">
        <v>10070</v>
      </c>
    </row>
    <row r="495" spans="1:16" ht="40.5" thickBot="1">
      <c r="A495" t="str">
        <f t="shared" si="7"/>
        <v>지방족 중간물</v>
      </c>
      <c r="B495" s="145" t="s">
        <v>1489</v>
      </c>
      <c r="D495" s="132" t="s">
        <v>2619</v>
      </c>
      <c r="E495" s="132" t="s">
        <v>3285</v>
      </c>
      <c r="F495" s="132" t="s">
        <v>3971</v>
      </c>
      <c r="G495" s="132" t="s">
        <v>4662</v>
      </c>
      <c r="H495" s="132" t="s">
        <v>5353</v>
      </c>
      <c r="I495" s="132" t="s">
        <v>6041</v>
      </c>
      <c r="J495" s="132" t="s">
        <v>6041</v>
      </c>
      <c r="K495" s="132" t="s">
        <v>6729</v>
      </c>
      <c r="L495" s="132" t="s">
        <v>7422</v>
      </c>
      <c r="M495" s="132" t="s">
        <v>8113</v>
      </c>
      <c r="N495" s="132" t="s">
        <v>8798</v>
      </c>
      <c r="O495" s="132" t="s">
        <v>9472</v>
      </c>
      <c r="P495" s="132" t="s">
        <v>10071</v>
      </c>
    </row>
    <row r="496" spans="1:16" ht="70.5" thickBot="1">
      <c r="A496" t="str">
        <f t="shared" si="7"/>
        <v>환식 중간물, 합성 염료, 유기 안료</v>
      </c>
      <c r="B496" s="145" t="s">
        <v>1491</v>
      </c>
      <c r="D496" s="132" t="s">
        <v>2620</v>
      </c>
      <c r="E496" s="132" t="s">
        <v>3286</v>
      </c>
      <c r="F496" s="132" t="s">
        <v>3972</v>
      </c>
      <c r="G496" s="132" t="s">
        <v>4663</v>
      </c>
      <c r="H496" s="132" t="s">
        <v>5354</v>
      </c>
      <c r="I496" s="132" t="s">
        <v>6042</v>
      </c>
      <c r="J496" s="132" t="s">
        <v>6042</v>
      </c>
      <c r="K496" s="132" t="s">
        <v>6730</v>
      </c>
      <c r="L496" s="132" t="s">
        <v>7423</v>
      </c>
      <c r="M496" s="132" t="s">
        <v>8114</v>
      </c>
      <c r="N496" s="132" t="s">
        <v>8799</v>
      </c>
      <c r="O496" s="132" t="s">
        <v>9473</v>
      </c>
      <c r="P496" s="132" t="s">
        <v>10072</v>
      </c>
    </row>
    <row r="497" spans="1:16" ht="20.5" thickBot="1">
      <c r="A497" t="str">
        <f t="shared" si="7"/>
        <v>합성 고무</v>
      </c>
      <c r="B497" s="145" t="s">
        <v>1493</v>
      </c>
      <c r="D497" s="132" t="s">
        <v>2621</v>
      </c>
      <c r="E497" s="132" t="s">
        <v>3287</v>
      </c>
      <c r="F497" s="132" t="s">
        <v>3973</v>
      </c>
      <c r="G497" s="132" t="s">
        <v>4664</v>
      </c>
      <c r="H497" s="132" t="s">
        <v>5355</v>
      </c>
      <c r="I497" s="132" t="s">
        <v>6043</v>
      </c>
      <c r="J497" s="132" t="s">
        <v>6043</v>
      </c>
      <c r="K497" s="132" t="s">
        <v>6731</v>
      </c>
      <c r="L497" s="132" t="s">
        <v>7424</v>
      </c>
      <c r="M497" s="132" t="s">
        <v>8115</v>
      </c>
      <c r="N497" s="132" t="s">
        <v>8800</v>
      </c>
      <c r="O497" s="132" t="s">
        <v>9474</v>
      </c>
      <c r="P497" s="132" t="s">
        <v>10073</v>
      </c>
    </row>
    <row r="498" spans="1:16" ht="20.5" thickBot="1">
      <c r="A498" t="str">
        <f t="shared" si="7"/>
        <v>메탄 유도품</v>
      </c>
      <c r="B498" s="145" t="s">
        <v>1495</v>
      </c>
      <c r="D498" s="132" t="s">
        <v>2622</v>
      </c>
      <c r="E498" s="132" t="s">
        <v>3288</v>
      </c>
      <c r="F498" s="132" t="s">
        <v>3974</v>
      </c>
      <c r="G498" s="132" t="s">
        <v>4665</v>
      </c>
      <c r="H498" s="132" t="s">
        <v>5356</v>
      </c>
      <c r="I498" s="132" t="s">
        <v>6044</v>
      </c>
      <c r="J498" s="132" t="s">
        <v>6044</v>
      </c>
      <c r="K498" s="132" t="s">
        <v>6732</v>
      </c>
      <c r="L498" s="132" t="s">
        <v>7425</v>
      </c>
      <c r="M498" s="132" t="s">
        <v>8116</v>
      </c>
      <c r="N498" s="132" t="s">
        <v>8801</v>
      </c>
      <c r="O498" s="132" t="s">
        <v>9475</v>
      </c>
      <c r="P498" s="132" t="s">
        <v>3288</v>
      </c>
    </row>
    <row r="499" spans="1:16" ht="20.5" thickBot="1">
      <c r="A499" t="str">
        <f t="shared" si="7"/>
        <v>가소제</v>
      </c>
      <c r="B499" s="145" t="s">
        <v>1497</v>
      </c>
      <c r="D499" s="132" t="s">
        <v>2623</v>
      </c>
      <c r="E499" s="132" t="s">
        <v>3289</v>
      </c>
      <c r="F499" s="132" t="s">
        <v>3975</v>
      </c>
      <c r="G499" s="132" t="s">
        <v>4666</v>
      </c>
      <c r="H499" s="132" t="s">
        <v>2623</v>
      </c>
      <c r="I499" s="132" t="s">
        <v>6045</v>
      </c>
      <c r="J499" s="132" t="s">
        <v>6045</v>
      </c>
      <c r="K499" s="132" t="s">
        <v>6733</v>
      </c>
      <c r="L499" s="132" t="s">
        <v>7426</v>
      </c>
      <c r="M499" s="132" t="s">
        <v>8117</v>
      </c>
      <c r="N499" s="132" t="s">
        <v>8802</v>
      </c>
      <c r="O499" s="132" t="s">
        <v>9476</v>
      </c>
      <c r="P499" s="132" t="s">
        <v>10074</v>
      </c>
    </row>
    <row r="500" spans="1:16" ht="50.5" thickBot="1">
      <c r="A500" t="str">
        <f t="shared" si="7"/>
        <v>기타 유기 화학 산업 제품</v>
      </c>
      <c r="B500" s="145" t="s">
        <v>1499</v>
      </c>
      <c r="D500" s="132" t="s">
        <v>2624</v>
      </c>
      <c r="E500" s="132" t="s">
        <v>3290</v>
      </c>
      <c r="F500" s="132" t="s">
        <v>3976</v>
      </c>
      <c r="G500" s="132" t="s">
        <v>4667</v>
      </c>
      <c r="H500" s="132" t="s">
        <v>5357</v>
      </c>
      <c r="I500" s="132" t="s">
        <v>6046</v>
      </c>
      <c r="J500" s="132" t="s">
        <v>6046</v>
      </c>
      <c r="K500" s="132" t="s">
        <v>6734</v>
      </c>
      <c r="L500" s="132" t="s">
        <v>7427</v>
      </c>
      <c r="M500" s="132" t="s">
        <v>8118</v>
      </c>
      <c r="N500" s="132" t="s">
        <v>8803</v>
      </c>
      <c r="O500" s="132" t="s">
        <v>9477</v>
      </c>
      <c r="P500" s="132" t="s">
        <v>10075</v>
      </c>
    </row>
    <row r="501" spans="1:16" ht="30.5" thickBot="1">
      <c r="A501" t="str">
        <f t="shared" si="7"/>
        <v>열경화성 수지</v>
      </c>
      <c r="B501" s="145" t="s">
        <v>1501</v>
      </c>
      <c r="D501" s="132" t="s">
        <v>2625</v>
      </c>
      <c r="E501" s="132" t="s">
        <v>3291</v>
      </c>
      <c r="F501" s="132" t="s">
        <v>3977</v>
      </c>
      <c r="G501" s="132" t="s">
        <v>4668</v>
      </c>
      <c r="H501" s="132" t="s">
        <v>5358</v>
      </c>
      <c r="I501" s="132" t="s">
        <v>6047</v>
      </c>
      <c r="J501" s="132" t="s">
        <v>6047</v>
      </c>
      <c r="K501" s="132" t="s">
        <v>6735</v>
      </c>
      <c r="L501" s="132" t="s">
        <v>7428</v>
      </c>
      <c r="M501" s="132" t="s">
        <v>8119</v>
      </c>
      <c r="N501" s="132" t="s">
        <v>8804</v>
      </c>
      <c r="O501" s="132" t="s">
        <v>9478</v>
      </c>
      <c r="P501" s="132" t="s">
        <v>10076</v>
      </c>
    </row>
    <row r="502" spans="1:16" ht="20.5" thickBot="1">
      <c r="A502" t="str">
        <f t="shared" si="7"/>
        <v>열가소성 수지</v>
      </c>
      <c r="B502" s="145" t="s">
        <v>1503</v>
      </c>
      <c r="D502" s="132" t="s">
        <v>2626</v>
      </c>
      <c r="E502" s="132" t="s">
        <v>3292</v>
      </c>
      <c r="F502" s="132" t="s">
        <v>3978</v>
      </c>
      <c r="G502" s="132" t="s">
        <v>4669</v>
      </c>
      <c r="H502" s="132" t="s">
        <v>5359</v>
      </c>
      <c r="I502" s="132" t="s">
        <v>6048</v>
      </c>
      <c r="J502" s="132" t="s">
        <v>6048</v>
      </c>
      <c r="K502" s="132" t="s">
        <v>6736</v>
      </c>
      <c r="L502" s="132" t="s">
        <v>7429</v>
      </c>
      <c r="M502" s="132" t="s">
        <v>8120</v>
      </c>
      <c r="N502" s="132" t="s">
        <v>8805</v>
      </c>
      <c r="O502" s="132" t="s">
        <v>9479</v>
      </c>
      <c r="P502" s="132" t="s">
        <v>10077</v>
      </c>
    </row>
    <row r="503" spans="1:16" ht="50.5" thickBot="1">
      <c r="A503" t="str">
        <f t="shared" si="7"/>
        <v>고기능성 수지</v>
      </c>
      <c r="B503" s="145" t="s">
        <v>1505</v>
      </c>
      <c r="D503" s="132" t="s">
        <v>2627</v>
      </c>
      <c r="E503" s="132" t="s">
        <v>3293</v>
      </c>
      <c r="F503" s="132" t="s">
        <v>3979</v>
      </c>
      <c r="G503" s="132" t="s">
        <v>4670</v>
      </c>
      <c r="H503" s="132" t="s">
        <v>5360</v>
      </c>
      <c r="I503" s="132" t="s">
        <v>6049</v>
      </c>
      <c r="J503" s="132" t="s">
        <v>6049</v>
      </c>
      <c r="K503" s="132" t="s">
        <v>6737</v>
      </c>
      <c r="L503" s="132" t="s">
        <v>7430</v>
      </c>
      <c r="M503" s="132" t="s">
        <v>8121</v>
      </c>
      <c r="N503" s="132" t="s">
        <v>8806</v>
      </c>
      <c r="O503" s="132" t="s">
        <v>9480</v>
      </c>
      <c r="P503" s="132" t="s">
        <v>10078</v>
      </c>
    </row>
    <row r="504" spans="1:16" ht="30.5" thickBot="1">
      <c r="A504" t="str">
        <f t="shared" si="7"/>
        <v>기타 합성수지</v>
      </c>
      <c r="B504" s="145" t="s">
        <v>1507</v>
      </c>
      <c r="D504" s="132" t="s">
        <v>2628</v>
      </c>
      <c r="E504" s="132" t="s">
        <v>3294</v>
      </c>
      <c r="F504" s="132" t="s">
        <v>3980</v>
      </c>
      <c r="G504" s="132" t="s">
        <v>4671</v>
      </c>
      <c r="H504" s="132" t="s">
        <v>5361</v>
      </c>
      <c r="I504" s="132" t="s">
        <v>6050</v>
      </c>
      <c r="J504" s="132" t="s">
        <v>6050</v>
      </c>
      <c r="K504" s="132" t="s">
        <v>6738</v>
      </c>
      <c r="L504" s="132" t="s">
        <v>7431</v>
      </c>
      <c r="M504" s="132" t="s">
        <v>8122</v>
      </c>
      <c r="N504" s="132" t="s">
        <v>8807</v>
      </c>
      <c r="O504" s="132" t="s">
        <v>9481</v>
      </c>
      <c r="P504" s="132" t="s">
        <v>10079</v>
      </c>
    </row>
    <row r="505" spans="1:16" ht="20.5" thickBot="1">
      <c r="A505" t="str">
        <f t="shared" si="7"/>
        <v>화학 섬유</v>
      </c>
      <c r="B505" s="145" t="s">
        <v>1240</v>
      </c>
      <c r="D505" s="132" t="s">
        <v>2453</v>
      </c>
      <c r="E505" s="132" t="s">
        <v>3130</v>
      </c>
      <c r="F505" s="132" t="s">
        <v>3801</v>
      </c>
      <c r="G505" s="132" t="s">
        <v>4497</v>
      </c>
      <c r="H505" s="132" t="s">
        <v>5188</v>
      </c>
      <c r="I505" s="132" t="s">
        <v>5875</v>
      </c>
      <c r="J505" s="132" t="s">
        <v>5875</v>
      </c>
      <c r="K505" s="132" t="s">
        <v>6564</v>
      </c>
      <c r="L505" s="132" t="s">
        <v>7258</v>
      </c>
      <c r="M505" s="132" t="s">
        <v>7949</v>
      </c>
      <c r="N505" s="132" t="s">
        <v>8635</v>
      </c>
      <c r="O505" s="132" t="s">
        <v>9309</v>
      </c>
      <c r="P505" s="132" t="s">
        <v>9937</v>
      </c>
    </row>
    <row r="506" spans="1:16" ht="30.5" thickBot="1">
      <c r="A506" t="str">
        <f t="shared" si="7"/>
        <v>의약품</v>
      </c>
      <c r="B506" s="145" t="s">
        <v>1243</v>
      </c>
      <c r="D506" s="132" t="s">
        <v>2454</v>
      </c>
      <c r="E506" s="132" t="s">
        <v>3131</v>
      </c>
      <c r="F506" s="132" t="s">
        <v>3802</v>
      </c>
      <c r="G506" s="132" t="s">
        <v>4498</v>
      </c>
      <c r="H506" s="132" t="s">
        <v>5189</v>
      </c>
      <c r="I506" s="132" t="s">
        <v>5876</v>
      </c>
      <c r="J506" s="132" t="s">
        <v>5876</v>
      </c>
      <c r="K506" s="132" t="s">
        <v>6565</v>
      </c>
      <c r="L506" s="132" t="s">
        <v>7259</v>
      </c>
      <c r="M506" s="132" t="s">
        <v>7950</v>
      </c>
      <c r="N506" s="132" t="s">
        <v>8636</v>
      </c>
      <c r="O506" s="132" t="s">
        <v>9310</v>
      </c>
      <c r="P506" s="132" t="s">
        <v>9938</v>
      </c>
    </row>
    <row r="507" spans="1:16" ht="60.5" thickBot="1">
      <c r="A507" t="str">
        <f t="shared" si="7"/>
        <v>유지 가공 제품·계면 활성제</v>
      </c>
      <c r="B507" s="145" t="s">
        <v>1511</v>
      </c>
      <c r="D507" s="132" t="s">
        <v>2629</v>
      </c>
      <c r="E507" s="132" t="s">
        <v>3295</v>
      </c>
      <c r="F507" s="132" t="s">
        <v>3981</v>
      </c>
      <c r="G507" s="132" t="s">
        <v>4672</v>
      </c>
      <c r="H507" s="132" t="s">
        <v>5362</v>
      </c>
      <c r="I507" s="132" t="s">
        <v>6051</v>
      </c>
      <c r="J507" s="132" t="s">
        <v>6051</v>
      </c>
      <c r="K507" s="132" t="s">
        <v>6739</v>
      </c>
      <c r="L507" s="132" t="s">
        <v>7432</v>
      </c>
      <c r="M507" s="132" t="s">
        <v>8123</v>
      </c>
      <c r="N507" s="132" t="s">
        <v>8808</v>
      </c>
      <c r="O507" s="132" t="s">
        <v>9482</v>
      </c>
      <c r="P507" s="132" t="s">
        <v>10080</v>
      </c>
    </row>
    <row r="508" spans="1:16" ht="30.5" thickBot="1">
      <c r="A508" t="str">
        <f t="shared" si="7"/>
        <v>화장품・치마</v>
      </c>
      <c r="B508" s="145" t="s">
        <v>1513</v>
      </c>
      <c r="D508" s="132" t="s">
        <v>2630</v>
      </c>
      <c r="E508" s="132" t="s">
        <v>3296</v>
      </c>
      <c r="F508" s="132" t="s">
        <v>3982</v>
      </c>
      <c r="G508" s="132" t="s">
        <v>4673</v>
      </c>
      <c r="H508" s="132" t="s">
        <v>5363</v>
      </c>
      <c r="I508" s="132" t="s">
        <v>6052</v>
      </c>
      <c r="J508" s="132" t="s">
        <v>6052</v>
      </c>
      <c r="K508" s="132" t="s">
        <v>6740</v>
      </c>
      <c r="L508" s="132" t="s">
        <v>7433</v>
      </c>
      <c r="M508" s="132" t="s">
        <v>8124</v>
      </c>
      <c r="N508" s="132" t="s">
        <v>8809</v>
      </c>
      <c r="O508" s="132" t="s">
        <v>9483</v>
      </c>
      <c r="P508" s="132" t="s">
        <v>10081</v>
      </c>
    </row>
    <row r="509" spans="1:16" ht="18.5" thickBot="1">
      <c r="A509" t="str">
        <f t="shared" si="7"/>
        <v>페인트</v>
      </c>
      <c r="B509" s="145" t="s">
        <v>1515</v>
      </c>
      <c r="D509" s="132" t="s">
        <v>2631</v>
      </c>
      <c r="E509" s="132" t="s">
        <v>3297</v>
      </c>
      <c r="F509" s="132" t="s">
        <v>3983</v>
      </c>
      <c r="G509" s="132" t="s">
        <v>4674</v>
      </c>
      <c r="H509" s="132" t="s">
        <v>5364</v>
      </c>
      <c r="I509" s="132" t="s">
        <v>6053</v>
      </c>
      <c r="J509" s="132" t="s">
        <v>6053</v>
      </c>
      <c r="K509" s="132" t="s">
        <v>6741</v>
      </c>
      <c r="L509" s="132" t="s">
        <v>7434</v>
      </c>
      <c r="M509" s="132" t="s">
        <v>8125</v>
      </c>
      <c r="N509" s="132" t="s">
        <v>8810</v>
      </c>
      <c r="O509" s="132" t="s">
        <v>9484</v>
      </c>
      <c r="P509" s="132" t="s">
        <v>10082</v>
      </c>
    </row>
    <row r="510" spans="1:16" ht="20.5" thickBot="1">
      <c r="A510" t="str">
        <f t="shared" si="7"/>
        <v>인쇄 잉크</v>
      </c>
      <c r="B510" s="145" t="s">
        <v>1517</v>
      </c>
      <c r="D510" s="132" t="s">
        <v>2632</v>
      </c>
      <c r="E510" s="132" t="s">
        <v>3298</v>
      </c>
      <c r="F510" s="132" t="s">
        <v>3984</v>
      </c>
      <c r="G510" s="132" t="s">
        <v>4675</v>
      </c>
      <c r="H510" s="132" t="s">
        <v>5365</v>
      </c>
      <c r="I510" s="132" t="s">
        <v>6054</v>
      </c>
      <c r="J510" s="132" t="s">
        <v>6054</v>
      </c>
      <c r="K510" s="132" t="s">
        <v>6742</v>
      </c>
      <c r="L510" s="132" t="s">
        <v>7435</v>
      </c>
      <c r="M510" s="132" t="s">
        <v>8126</v>
      </c>
      <c r="N510" s="132" t="s">
        <v>8811</v>
      </c>
      <c r="O510" s="132" t="s">
        <v>9485</v>
      </c>
      <c r="P510" s="132" t="s">
        <v>3298</v>
      </c>
    </row>
    <row r="511" spans="1:16" ht="18.5" thickBot="1">
      <c r="A511" t="str">
        <f t="shared" si="7"/>
        <v>농약</v>
      </c>
      <c r="B511" s="145" t="s">
        <v>1519</v>
      </c>
      <c r="D511" s="132" t="s">
        <v>2633</v>
      </c>
      <c r="E511" s="132" t="s">
        <v>3299</v>
      </c>
      <c r="F511" s="132" t="s">
        <v>3985</v>
      </c>
      <c r="G511" s="132" t="s">
        <v>4676</v>
      </c>
      <c r="H511" s="132" t="s">
        <v>5366</v>
      </c>
      <c r="I511" s="132" t="s">
        <v>6055</v>
      </c>
      <c r="J511" s="132" t="s">
        <v>6055</v>
      </c>
      <c r="K511" s="132" t="s">
        <v>6743</v>
      </c>
      <c r="L511" s="132" t="s">
        <v>7436</v>
      </c>
      <c r="M511" s="132" t="s">
        <v>8127</v>
      </c>
      <c r="N511" s="132" t="s">
        <v>8812</v>
      </c>
      <c r="O511" s="132" t="s">
        <v>9486</v>
      </c>
      <c r="P511" s="132" t="s">
        <v>10083</v>
      </c>
    </row>
    <row r="512" spans="1:16" ht="20.5" thickBot="1">
      <c r="A512" t="str">
        <f t="shared" si="7"/>
        <v>젤라틴·접착제</v>
      </c>
      <c r="B512" s="145" t="s">
        <v>1521</v>
      </c>
      <c r="D512" s="132" t="s">
        <v>2634</v>
      </c>
      <c r="E512" s="132" t="s">
        <v>3300</v>
      </c>
      <c r="F512" s="132" t="s">
        <v>3986</v>
      </c>
      <c r="G512" s="132" t="s">
        <v>4677</v>
      </c>
      <c r="H512" s="132" t="s">
        <v>5367</v>
      </c>
      <c r="I512" s="132" t="s">
        <v>6056</v>
      </c>
      <c r="J512" s="132" t="s">
        <v>6056</v>
      </c>
      <c r="K512" s="132" t="s">
        <v>6744</v>
      </c>
      <c r="L512" s="132" t="s">
        <v>7437</v>
      </c>
      <c r="M512" s="132" t="s">
        <v>8128</v>
      </c>
      <c r="N512" s="132" t="s">
        <v>8813</v>
      </c>
      <c r="O512" s="132" t="s">
        <v>9487</v>
      </c>
      <c r="P512" s="132" t="s">
        <v>10084</v>
      </c>
    </row>
    <row r="513" spans="1:16" ht="20.5" thickBot="1">
      <c r="A513" t="str">
        <f t="shared" si="7"/>
        <v>사진 감광 재료</v>
      </c>
      <c r="B513" s="145" t="s">
        <v>1523</v>
      </c>
      <c r="D513" s="132" t="s">
        <v>2635</v>
      </c>
      <c r="E513" s="132" t="s">
        <v>3301</v>
      </c>
      <c r="F513" s="132" t="s">
        <v>3987</v>
      </c>
      <c r="G513" s="132" t="s">
        <v>4678</v>
      </c>
      <c r="H513" s="132" t="s">
        <v>5368</v>
      </c>
      <c r="I513" s="132" t="s">
        <v>6057</v>
      </c>
      <c r="J513" s="132" t="s">
        <v>6057</v>
      </c>
      <c r="K513" s="132" t="s">
        <v>6745</v>
      </c>
      <c r="L513" s="132" t="s">
        <v>7438</v>
      </c>
      <c r="M513" s="132" t="s">
        <v>8129</v>
      </c>
      <c r="N513" s="132" t="s">
        <v>8814</v>
      </c>
      <c r="O513" s="132" t="s">
        <v>9488</v>
      </c>
      <c r="P513" s="132" t="s">
        <v>10085</v>
      </c>
    </row>
    <row r="514" spans="1:16" ht="40.5" thickBot="1">
      <c r="A514" t="str">
        <f t="shared" ref="A514:A577" si="8">F514</f>
        <v>기타 화학 최종 제품</v>
      </c>
      <c r="B514" s="145" t="s">
        <v>1525</v>
      </c>
      <c r="D514" s="132" t="s">
        <v>2636</v>
      </c>
      <c r="E514" s="132" t="s">
        <v>3302</v>
      </c>
      <c r="F514" s="132" t="s">
        <v>3988</v>
      </c>
      <c r="G514" s="132" t="s">
        <v>4679</v>
      </c>
      <c r="H514" s="132" t="s">
        <v>5369</v>
      </c>
      <c r="I514" s="132" t="s">
        <v>6058</v>
      </c>
      <c r="J514" s="132" t="s">
        <v>6058</v>
      </c>
      <c r="K514" s="132" t="s">
        <v>6746</v>
      </c>
      <c r="L514" s="132" t="s">
        <v>7439</v>
      </c>
      <c r="M514" s="132" t="s">
        <v>8130</v>
      </c>
      <c r="N514" s="132" t="s">
        <v>8815</v>
      </c>
      <c r="O514" s="132" t="s">
        <v>9489</v>
      </c>
      <c r="P514" s="132" t="s">
        <v>10086</v>
      </c>
    </row>
    <row r="515" spans="1:16" ht="30.5" thickBot="1">
      <c r="A515" t="str">
        <f t="shared" si="8"/>
        <v>석유 제품</v>
      </c>
      <c r="B515" s="145" t="s">
        <v>1250</v>
      </c>
      <c r="D515" s="132" t="s">
        <v>2456</v>
      </c>
      <c r="E515" s="132" t="s">
        <v>3133</v>
      </c>
      <c r="F515" s="132" t="s">
        <v>3804</v>
      </c>
      <c r="G515" s="132" t="s">
        <v>4500</v>
      </c>
      <c r="H515" s="132" t="s">
        <v>5191</v>
      </c>
      <c r="I515" s="132" t="s">
        <v>5878</v>
      </c>
      <c r="J515" s="132" t="s">
        <v>5878</v>
      </c>
      <c r="K515" s="132" t="s">
        <v>6567</v>
      </c>
      <c r="L515" s="132" t="s">
        <v>7261</v>
      </c>
      <c r="M515" s="132" t="s">
        <v>7952</v>
      </c>
      <c r="N515" s="132" t="s">
        <v>8638</v>
      </c>
      <c r="O515" s="132" t="s">
        <v>9312</v>
      </c>
      <c r="P515" s="132" t="s">
        <v>9940</v>
      </c>
    </row>
    <row r="516" spans="1:16" ht="20.5" thickBot="1">
      <c r="A516" t="str">
        <f t="shared" si="8"/>
        <v>석탄 제품</v>
      </c>
      <c r="B516" s="145" t="s">
        <v>1254</v>
      </c>
      <c r="D516" s="132" t="s">
        <v>2457</v>
      </c>
      <c r="E516" s="132" t="s">
        <v>3134</v>
      </c>
      <c r="F516" s="132" t="s">
        <v>3805</v>
      </c>
      <c r="G516" s="132" t="s">
        <v>4501</v>
      </c>
      <c r="H516" s="132" t="s">
        <v>5192</v>
      </c>
      <c r="I516" s="132" t="s">
        <v>5879</v>
      </c>
      <c r="J516" s="132" t="s">
        <v>5879</v>
      </c>
      <c r="K516" s="132" t="s">
        <v>6568</v>
      </c>
      <c r="L516" s="132" t="s">
        <v>7262</v>
      </c>
      <c r="M516" s="132" t="s">
        <v>7953</v>
      </c>
      <c r="N516" s="132" t="s">
        <v>8639</v>
      </c>
      <c r="O516" s="132" t="s">
        <v>9313</v>
      </c>
      <c r="P516" s="132" t="s">
        <v>9941</v>
      </c>
    </row>
    <row r="517" spans="1:16" ht="30.5" thickBot="1">
      <c r="A517" t="str">
        <f t="shared" si="8"/>
        <v>포장재</v>
      </c>
      <c r="B517" s="145" t="s">
        <v>1529</v>
      </c>
      <c r="D517" s="132" t="s">
        <v>2637</v>
      </c>
      <c r="E517" s="132" t="s">
        <v>3303</v>
      </c>
      <c r="F517" s="132" t="s">
        <v>3989</v>
      </c>
      <c r="G517" s="132" t="s">
        <v>4680</v>
      </c>
      <c r="H517" s="132" t="s">
        <v>5370</v>
      </c>
      <c r="I517" s="132" t="s">
        <v>6059</v>
      </c>
      <c r="J517" s="132" t="s">
        <v>6059</v>
      </c>
      <c r="K517" s="132" t="s">
        <v>6747</v>
      </c>
      <c r="L517" s="132" t="s">
        <v>7440</v>
      </c>
      <c r="M517" s="132" t="s">
        <v>8131</v>
      </c>
      <c r="N517" s="132" t="s">
        <v>8816</v>
      </c>
      <c r="O517" s="132" t="s">
        <v>9490</v>
      </c>
      <c r="P517" s="132" t="s">
        <v>10087</v>
      </c>
    </row>
    <row r="518" spans="1:16" ht="20.5" thickBot="1">
      <c r="A518" t="str">
        <f t="shared" si="8"/>
        <v>플라스틱 제품</v>
      </c>
      <c r="B518" s="145" t="s">
        <v>165</v>
      </c>
      <c r="D518" s="132" t="s">
        <v>2458</v>
      </c>
      <c r="E518" s="132" t="s">
        <v>3135</v>
      </c>
      <c r="F518" s="132" t="s">
        <v>3806</v>
      </c>
      <c r="G518" s="132" t="s">
        <v>4502</v>
      </c>
      <c r="H518" s="132" t="s">
        <v>5193</v>
      </c>
      <c r="I518" s="132" t="s">
        <v>5880</v>
      </c>
      <c r="J518" s="132" t="s">
        <v>5880</v>
      </c>
      <c r="K518" s="132" t="s">
        <v>6569</v>
      </c>
      <c r="L518" s="132" t="s">
        <v>7263</v>
      </c>
      <c r="M518" s="132" t="s">
        <v>7954</v>
      </c>
      <c r="N518" s="132" t="s">
        <v>8640</v>
      </c>
      <c r="O518" s="132" t="s">
        <v>9314</v>
      </c>
      <c r="P518" s="132" t="s">
        <v>9942</v>
      </c>
    </row>
    <row r="519" spans="1:16" ht="20.5" thickBot="1">
      <c r="A519" t="str">
        <f t="shared" si="8"/>
        <v>타이어 및 튜브</v>
      </c>
      <c r="B519" s="145" t="s">
        <v>1532</v>
      </c>
      <c r="D519" s="132" t="s">
        <v>2638</v>
      </c>
      <c r="E519" s="132" t="s">
        <v>3304</v>
      </c>
      <c r="F519" s="132" t="s">
        <v>3990</v>
      </c>
      <c r="G519" s="132" t="s">
        <v>4681</v>
      </c>
      <c r="H519" s="132" t="s">
        <v>5371</v>
      </c>
      <c r="I519" s="132" t="s">
        <v>6060</v>
      </c>
      <c r="J519" s="132" t="s">
        <v>6060</v>
      </c>
      <c r="K519" s="132" t="s">
        <v>6748</v>
      </c>
      <c r="L519" s="132" t="s">
        <v>7441</v>
      </c>
      <c r="M519" s="132" t="s">
        <v>8132</v>
      </c>
      <c r="N519" s="132" t="s">
        <v>8817</v>
      </c>
      <c r="O519" s="132" t="s">
        <v>9491</v>
      </c>
      <c r="P519" s="132" t="s">
        <v>10088</v>
      </c>
    </row>
    <row r="520" spans="1:16" ht="30.5" thickBot="1">
      <c r="A520" t="str">
        <f t="shared" si="8"/>
        <v>기타 고무 제품</v>
      </c>
      <c r="B520" s="145" t="s">
        <v>1534</v>
      </c>
      <c r="D520" s="132" t="s">
        <v>2639</v>
      </c>
      <c r="E520" s="132" t="s">
        <v>3305</v>
      </c>
      <c r="F520" s="132" t="s">
        <v>3991</v>
      </c>
      <c r="G520" s="132" t="s">
        <v>4682</v>
      </c>
      <c r="H520" s="132" t="s">
        <v>5372</v>
      </c>
      <c r="I520" s="132" t="s">
        <v>6061</v>
      </c>
      <c r="J520" s="132" t="s">
        <v>6061</v>
      </c>
      <c r="K520" s="132" t="s">
        <v>6749</v>
      </c>
      <c r="L520" s="132" t="s">
        <v>7442</v>
      </c>
      <c r="M520" s="132" t="s">
        <v>8133</v>
      </c>
      <c r="N520" s="132" t="s">
        <v>8818</v>
      </c>
      <c r="O520" s="132" t="s">
        <v>9492</v>
      </c>
      <c r="P520" s="132" t="s">
        <v>10089</v>
      </c>
    </row>
    <row r="521" spans="1:16" ht="20.5" thickBot="1">
      <c r="A521" t="str">
        <f t="shared" si="8"/>
        <v>가죽 신발</v>
      </c>
      <c r="B521" s="145" t="s">
        <v>1536</v>
      </c>
      <c r="D521" s="132" t="s">
        <v>2640</v>
      </c>
      <c r="E521" s="132" t="s">
        <v>3306</v>
      </c>
      <c r="F521" s="132" t="s">
        <v>3992</v>
      </c>
      <c r="G521" s="132" t="s">
        <v>4683</v>
      </c>
      <c r="H521" s="132" t="s">
        <v>5373</v>
      </c>
      <c r="I521" s="132" t="s">
        <v>6062</v>
      </c>
      <c r="J521" s="132" t="s">
        <v>6062</v>
      </c>
      <c r="K521" s="132" t="s">
        <v>6750</v>
      </c>
      <c r="L521" s="132" t="s">
        <v>7443</v>
      </c>
      <c r="M521" s="132" t="s">
        <v>8134</v>
      </c>
      <c r="N521" s="132" t="s">
        <v>8819</v>
      </c>
      <c r="O521" s="132" t="s">
        <v>9493</v>
      </c>
      <c r="P521" s="132" t="s">
        <v>3306</v>
      </c>
    </row>
    <row r="522" spans="1:16" ht="70.5" thickBot="1">
      <c r="A522" t="str">
        <f t="shared" si="8"/>
        <v>핥아 가죽 · 가죽 제품 · 모피 (가죽 신발 제외)</v>
      </c>
      <c r="B522" s="145" t="s">
        <v>1538</v>
      </c>
      <c r="D522" s="132" t="s">
        <v>2641</v>
      </c>
      <c r="E522" s="132" t="s">
        <v>3307</v>
      </c>
      <c r="F522" s="132" t="s">
        <v>3993</v>
      </c>
      <c r="G522" s="132" t="s">
        <v>4684</v>
      </c>
      <c r="H522" s="132" t="s">
        <v>5374</v>
      </c>
      <c r="I522" s="132" t="s">
        <v>6063</v>
      </c>
      <c r="J522" s="132" t="s">
        <v>6063</v>
      </c>
      <c r="K522" s="132" t="s">
        <v>6751</v>
      </c>
      <c r="L522" s="132" t="s">
        <v>7444</v>
      </c>
      <c r="M522" s="132" t="s">
        <v>8135</v>
      </c>
      <c r="N522" s="132" t="s">
        <v>8820</v>
      </c>
      <c r="O522" s="132" t="s">
        <v>9494</v>
      </c>
      <c r="P522" s="132" t="s">
        <v>10090</v>
      </c>
    </row>
    <row r="523" spans="1:16" ht="30.5" thickBot="1">
      <c r="A523" t="str">
        <f t="shared" si="8"/>
        <v>판유리・안전유리</v>
      </c>
      <c r="B523" s="145" t="s">
        <v>1540</v>
      </c>
      <c r="D523" s="132" t="s">
        <v>2642</v>
      </c>
      <c r="E523" s="132" t="s">
        <v>3308</v>
      </c>
      <c r="F523" s="132" t="s">
        <v>3994</v>
      </c>
      <c r="G523" s="132" t="s">
        <v>4685</v>
      </c>
      <c r="H523" s="132" t="s">
        <v>5375</v>
      </c>
      <c r="I523" s="132" t="s">
        <v>6064</v>
      </c>
      <c r="J523" s="132" t="s">
        <v>6064</v>
      </c>
      <c r="K523" s="132" t="s">
        <v>6752</v>
      </c>
      <c r="L523" s="132" t="s">
        <v>7445</v>
      </c>
      <c r="M523" s="132" t="s">
        <v>8136</v>
      </c>
      <c r="N523" s="132" t="s">
        <v>8821</v>
      </c>
      <c r="O523" s="132" t="s">
        <v>9495</v>
      </c>
      <c r="P523" s="132" t="s">
        <v>3308</v>
      </c>
    </row>
    <row r="524" spans="1:16" ht="30.5" thickBot="1">
      <c r="A524" t="str">
        <f t="shared" si="8"/>
        <v>유리 섬유·동제품</v>
      </c>
      <c r="B524" s="145" t="s">
        <v>1542</v>
      </c>
      <c r="D524" s="132" t="s">
        <v>2643</v>
      </c>
      <c r="E524" s="132" t="s">
        <v>3309</v>
      </c>
      <c r="F524" s="132" t="s">
        <v>3995</v>
      </c>
      <c r="G524" s="132" t="s">
        <v>4686</v>
      </c>
      <c r="H524" s="132" t="s">
        <v>5376</v>
      </c>
      <c r="I524" s="132" t="s">
        <v>6065</v>
      </c>
      <c r="J524" s="132" t="s">
        <v>6065</v>
      </c>
      <c r="K524" s="132" t="s">
        <v>6753</v>
      </c>
      <c r="L524" s="132" t="s">
        <v>7446</v>
      </c>
      <c r="M524" s="132" t="s">
        <v>8137</v>
      </c>
      <c r="N524" s="132" t="s">
        <v>8822</v>
      </c>
      <c r="O524" s="132" t="s">
        <v>9496</v>
      </c>
      <c r="P524" s="132" t="s">
        <v>10091</v>
      </c>
    </row>
    <row r="525" spans="1:16" ht="30.5" thickBot="1">
      <c r="A525" t="str">
        <f t="shared" si="8"/>
        <v>기타 유리 제품</v>
      </c>
      <c r="B525" s="145" t="s">
        <v>163</v>
      </c>
      <c r="D525" s="132" t="s">
        <v>2644</v>
      </c>
      <c r="E525" s="132" t="s">
        <v>3310</v>
      </c>
      <c r="F525" s="132" t="s">
        <v>3996</v>
      </c>
      <c r="G525" s="132" t="s">
        <v>4687</v>
      </c>
      <c r="H525" s="132" t="s">
        <v>5377</v>
      </c>
      <c r="I525" s="132" t="s">
        <v>6066</v>
      </c>
      <c r="J525" s="132" t="s">
        <v>6066</v>
      </c>
      <c r="K525" s="132" t="s">
        <v>6754</v>
      </c>
      <c r="L525" s="132" t="s">
        <v>7447</v>
      </c>
      <c r="M525" s="132" t="s">
        <v>8138</v>
      </c>
      <c r="N525" s="132" t="s">
        <v>8823</v>
      </c>
      <c r="O525" s="132" t="s">
        <v>9497</v>
      </c>
      <c r="P525" s="132" t="s">
        <v>10092</v>
      </c>
    </row>
    <row r="526" spans="1:16" ht="18.5" thickBot="1">
      <c r="A526" t="str">
        <f t="shared" si="8"/>
        <v>시멘트</v>
      </c>
      <c r="B526" s="145" t="s">
        <v>102</v>
      </c>
      <c r="D526" s="132" t="s">
        <v>2220</v>
      </c>
      <c r="E526" s="132" t="s">
        <v>2911</v>
      </c>
      <c r="F526" s="132" t="s">
        <v>3569</v>
      </c>
      <c r="G526" s="132" t="s">
        <v>4266</v>
      </c>
      <c r="H526" s="132" t="s">
        <v>4954</v>
      </c>
      <c r="I526" s="132" t="s">
        <v>5644</v>
      </c>
      <c r="J526" s="132" t="s">
        <v>5644</v>
      </c>
      <c r="K526" s="132" t="s">
        <v>6335</v>
      </c>
      <c r="L526" s="132" t="s">
        <v>7024</v>
      </c>
      <c r="M526" s="132" t="s">
        <v>7716</v>
      </c>
      <c r="N526" s="132" t="s">
        <v>8407</v>
      </c>
      <c r="O526" s="132" t="s">
        <v>2220</v>
      </c>
      <c r="P526" s="132" t="s">
        <v>2911</v>
      </c>
    </row>
    <row r="527" spans="1:16" ht="30.5" thickBot="1">
      <c r="A527" t="str">
        <f t="shared" si="8"/>
        <v>원시 콘크리트</v>
      </c>
      <c r="B527" s="145" t="s">
        <v>1546</v>
      </c>
      <c r="D527" s="132" t="s">
        <v>2645</v>
      </c>
      <c r="E527" s="132" t="s">
        <v>3311</v>
      </c>
      <c r="F527" s="132" t="s">
        <v>3997</v>
      </c>
      <c r="G527" s="132" t="s">
        <v>4688</v>
      </c>
      <c r="H527" s="132" t="s">
        <v>5378</v>
      </c>
      <c r="I527" s="132" t="s">
        <v>6067</v>
      </c>
      <c r="J527" s="132" t="s">
        <v>6067</v>
      </c>
      <c r="K527" s="132" t="s">
        <v>6755</v>
      </c>
      <c r="L527" s="132" t="s">
        <v>7448</v>
      </c>
      <c r="M527" s="132" t="s">
        <v>8139</v>
      </c>
      <c r="N527" s="132" t="s">
        <v>8824</v>
      </c>
      <c r="O527" s="132" t="s">
        <v>9498</v>
      </c>
      <c r="P527" s="132" t="s">
        <v>10093</v>
      </c>
    </row>
    <row r="528" spans="1:16" ht="20.5" thickBot="1">
      <c r="A528" t="str">
        <f t="shared" si="8"/>
        <v>시멘트 제품</v>
      </c>
      <c r="B528" s="145" t="s">
        <v>1548</v>
      </c>
      <c r="D528" s="132" t="s">
        <v>2646</v>
      </c>
      <c r="E528" s="132" t="s">
        <v>3312</v>
      </c>
      <c r="F528" s="132" t="s">
        <v>3998</v>
      </c>
      <c r="G528" s="132" t="s">
        <v>4689</v>
      </c>
      <c r="H528" s="132" t="s">
        <v>5379</v>
      </c>
      <c r="I528" s="132" t="s">
        <v>6068</v>
      </c>
      <c r="J528" s="132" t="s">
        <v>6068</v>
      </c>
      <c r="K528" s="132" t="s">
        <v>6756</v>
      </c>
      <c r="L528" s="132" t="s">
        <v>7449</v>
      </c>
      <c r="M528" s="132" t="s">
        <v>8140</v>
      </c>
      <c r="N528" s="132" t="s">
        <v>8825</v>
      </c>
      <c r="O528" s="132" t="s">
        <v>9499</v>
      </c>
      <c r="P528" s="132" t="s">
        <v>10094</v>
      </c>
    </row>
    <row r="529" spans="1:16" ht="18.5" thickBot="1">
      <c r="A529" t="str">
        <f t="shared" si="8"/>
        <v>도자기</v>
      </c>
      <c r="B529" s="145" t="s">
        <v>44</v>
      </c>
      <c r="D529" s="132" t="s">
        <v>2463</v>
      </c>
      <c r="E529" s="132" t="s">
        <v>3140</v>
      </c>
      <c r="F529" s="132" t="s">
        <v>3811</v>
      </c>
      <c r="G529" s="132" t="s">
        <v>4507</v>
      </c>
      <c r="H529" s="132" t="s">
        <v>5198</v>
      </c>
      <c r="I529" s="132" t="s">
        <v>5885</v>
      </c>
      <c r="J529" s="132" t="s">
        <v>5885</v>
      </c>
      <c r="K529" s="132" t="s">
        <v>6574</v>
      </c>
      <c r="L529" s="132" t="s">
        <v>7268</v>
      </c>
      <c r="M529" s="132" t="s">
        <v>7959</v>
      </c>
      <c r="N529" s="132" t="s">
        <v>8645</v>
      </c>
      <c r="O529" s="132" t="s">
        <v>5198</v>
      </c>
      <c r="P529" s="132" t="s">
        <v>3140</v>
      </c>
    </row>
    <row r="530" spans="1:16" ht="20.5" thickBot="1">
      <c r="A530" t="str">
        <f t="shared" si="8"/>
        <v>내화물</v>
      </c>
      <c r="B530" s="145" t="s">
        <v>1551</v>
      </c>
      <c r="D530" s="132" t="s">
        <v>2647</v>
      </c>
      <c r="E530" s="132" t="s">
        <v>3313</v>
      </c>
      <c r="F530" s="132" t="s">
        <v>3999</v>
      </c>
      <c r="G530" s="132" t="s">
        <v>4690</v>
      </c>
      <c r="H530" s="132" t="s">
        <v>5380</v>
      </c>
      <c r="I530" s="132" t="s">
        <v>6069</v>
      </c>
      <c r="J530" s="132" t="s">
        <v>6069</v>
      </c>
      <c r="K530" s="132" t="s">
        <v>6757</v>
      </c>
      <c r="L530" s="132" t="s">
        <v>7450</v>
      </c>
      <c r="M530" s="132" t="s">
        <v>8141</v>
      </c>
      <c r="N530" s="132" t="s">
        <v>8826</v>
      </c>
      <c r="O530" s="132" t="s">
        <v>9500</v>
      </c>
      <c r="P530" s="132" t="s">
        <v>3313</v>
      </c>
    </row>
    <row r="531" spans="1:16" ht="50.5" thickBot="1">
      <c r="A531" t="str">
        <f t="shared" si="8"/>
        <v>기타 건설용 토석 제품</v>
      </c>
      <c r="B531" s="145" t="s">
        <v>1553</v>
      </c>
      <c r="D531" s="132" t="s">
        <v>2648</v>
      </c>
      <c r="E531" s="132" t="s">
        <v>3314</v>
      </c>
      <c r="F531" s="132" t="s">
        <v>4000</v>
      </c>
      <c r="G531" s="132" t="s">
        <v>4691</v>
      </c>
      <c r="H531" s="132" t="s">
        <v>5381</v>
      </c>
      <c r="I531" s="132" t="s">
        <v>6070</v>
      </c>
      <c r="J531" s="132" t="s">
        <v>6070</v>
      </c>
      <c r="K531" s="132" t="s">
        <v>6758</v>
      </c>
      <c r="L531" s="132" t="s">
        <v>7451</v>
      </c>
      <c r="M531" s="132" t="s">
        <v>8142</v>
      </c>
      <c r="N531" s="132" t="s">
        <v>8827</v>
      </c>
      <c r="O531" s="132" t="s">
        <v>9501</v>
      </c>
      <c r="P531" s="132" t="s">
        <v>10095</v>
      </c>
    </row>
    <row r="532" spans="1:16" ht="30.5" thickBot="1">
      <c r="A532" t="str">
        <f t="shared" si="8"/>
        <v>탄소·흑연 제품</v>
      </c>
      <c r="B532" s="145" t="s">
        <v>1555</v>
      </c>
      <c r="D532" s="132" t="s">
        <v>2649</v>
      </c>
      <c r="E532" s="132" t="s">
        <v>3315</v>
      </c>
      <c r="F532" s="132" t="s">
        <v>4001</v>
      </c>
      <c r="G532" s="132" t="s">
        <v>4692</v>
      </c>
      <c r="H532" s="132" t="s">
        <v>5382</v>
      </c>
      <c r="I532" s="132" t="s">
        <v>6071</v>
      </c>
      <c r="J532" s="132" t="s">
        <v>6071</v>
      </c>
      <c r="K532" s="132" t="s">
        <v>6759</v>
      </c>
      <c r="L532" s="132" t="s">
        <v>7452</v>
      </c>
      <c r="M532" s="132" t="s">
        <v>8143</v>
      </c>
      <c r="N532" s="132" t="s">
        <v>8828</v>
      </c>
      <c r="O532" s="132" t="s">
        <v>9502</v>
      </c>
      <c r="P532" s="132" t="s">
        <v>10096</v>
      </c>
    </row>
    <row r="533" spans="1:16" ht="18.5" thickBot="1">
      <c r="A533" t="str">
        <f t="shared" si="8"/>
        <v>연마재</v>
      </c>
      <c r="B533" s="145" t="s">
        <v>1557</v>
      </c>
      <c r="D533" s="132" t="s">
        <v>2650</v>
      </c>
      <c r="E533" s="132" t="s">
        <v>3316</v>
      </c>
      <c r="F533" s="132" t="s">
        <v>4002</v>
      </c>
      <c r="G533" s="132" t="s">
        <v>4693</v>
      </c>
      <c r="H533" s="132" t="s">
        <v>5383</v>
      </c>
      <c r="I533" s="132" t="s">
        <v>6072</v>
      </c>
      <c r="J533" s="132" t="s">
        <v>6072</v>
      </c>
      <c r="K533" s="132" t="s">
        <v>6760</v>
      </c>
      <c r="L533" s="132" t="s">
        <v>7453</v>
      </c>
      <c r="M533" s="132" t="s">
        <v>8144</v>
      </c>
      <c r="N533" s="132" t="s">
        <v>8829</v>
      </c>
      <c r="O533" s="132" t="s">
        <v>9503</v>
      </c>
      <c r="P533" s="132" t="s">
        <v>3316</v>
      </c>
    </row>
    <row r="534" spans="1:16" ht="50.5" thickBot="1">
      <c r="A534" t="str">
        <f t="shared" si="8"/>
        <v>기타 가마 및 토석 제품</v>
      </c>
      <c r="B534" s="145" t="s">
        <v>1278</v>
      </c>
      <c r="D534" s="132" t="s">
        <v>2464</v>
      </c>
      <c r="E534" s="132" t="s">
        <v>3141</v>
      </c>
      <c r="F534" s="132" t="s">
        <v>3812</v>
      </c>
      <c r="G534" s="132" t="s">
        <v>4508</v>
      </c>
      <c r="H534" s="132" t="s">
        <v>5199</v>
      </c>
      <c r="I534" s="132" t="s">
        <v>5886</v>
      </c>
      <c r="J534" s="132" t="s">
        <v>5886</v>
      </c>
      <c r="K534" s="132" t="s">
        <v>6575</v>
      </c>
      <c r="L534" s="132" t="s">
        <v>7269</v>
      </c>
      <c r="M534" s="132" t="s">
        <v>7960</v>
      </c>
      <c r="N534" s="132" t="s">
        <v>8646</v>
      </c>
      <c r="O534" s="132" t="s">
        <v>9318</v>
      </c>
      <c r="P534" s="132" t="s">
        <v>9947</v>
      </c>
    </row>
    <row r="535" spans="1:16" ht="18.5" thickBot="1">
      <c r="A535" t="str">
        <f t="shared" si="8"/>
        <v>선철</v>
      </c>
      <c r="B535" s="145" t="s">
        <v>1560</v>
      </c>
      <c r="D535" s="132" t="s">
        <v>2651</v>
      </c>
      <c r="E535" s="132" t="s">
        <v>3317</v>
      </c>
      <c r="F535" s="132" t="s">
        <v>4003</v>
      </c>
      <c r="G535" s="132" t="s">
        <v>4694</v>
      </c>
      <c r="H535" s="132" t="s">
        <v>5384</v>
      </c>
      <c r="I535" s="132" t="s">
        <v>6073</v>
      </c>
      <c r="J535" s="132" t="s">
        <v>6073</v>
      </c>
      <c r="K535" s="132" t="s">
        <v>6761</v>
      </c>
      <c r="L535" s="132" t="s">
        <v>7454</v>
      </c>
      <c r="M535" s="132" t="s">
        <v>8145</v>
      </c>
      <c r="N535" s="132" t="s">
        <v>8830</v>
      </c>
      <c r="O535" s="132" t="s">
        <v>9504</v>
      </c>
      <c r="P535" s="132" t="s">
        <v>10097</v>
      </c>
    </row>
    <row r="536" spans="1:16" ht="20.5" thickBot="1">
      <c r="A536" t="str">
        <f t="shared" si="8"/>
        <v>페로알로이</v>
      </c>
      <c r="B536" s="145" t="s">
        <v>1562</v>
      </c>
      <c r="D536" s="132" t="s">
        <v>2652</v>
      </c>
      <c r="E536" s="132" t="s">
        <v>3318</v>
      </c>
      <c r="F536" s="132" t="s">
        <v>4004</v>
      </c>
      <c r="G536" s="132" t="s">
        <v>2652</v>
      </c>
      <c r="H536" s="132" t="s">
        <v>2652</v>
      </c>
      <c r="I536" s="132" t="s">
        <v>6074</v>
      </c>
      <c r="J536" s="132" t="s">
        <v>6074</v>
      </c>
      <c r="K536" s="132" t="s">
        <v>6762</v>
      </c>
      <c r="L536" s="132" t="s">
        <v>7455</v>
      </c>
      <c r="M536" s="132" t="s">
        <v>8146</v>
      </c>
      <c r="N536" s="132" t="s">
        <v>2652</v>
      </c>
      <c r="O536" s="132" t="s">
        <v>9505</v>
      </c>
      <c r="P536" s="132" t="s">
        <v>10098</v>
      </c>
    </row>
    <row r="537" spans="1:16" ht="30.5" thickBot="1">
      <c r="A537" t="str">
        <f t="shared" si="8"/>
        <v>조강(전로)</v>
      </c>
      <c r="B537" s="145" t="s">
        <v>1564</v>
      </c>
      <c r="D537" s="132" t="s">
        <v>2653</v>
      </c>
      <c r="E537" s="132" t="s">
        <v>3319</v>
      </c>
      <c r="F537" s="132" t="s">
        <v>4005</v>
      </c>
      <c r="G537" s="132" t="s">
        <v>4695</v>
      </c>
      <c r="H537" s="132" t="s">
        <v>5385</v>
      </c>
      <c r="I537" s="132" t="s">
        <v>6075</v>
      </c>
      <c r="J537" s="132" t="s">
        <v>6075</v>
      </c>
      <c r="K537" s="132" t="s">
        <v>6763</v>
      </c>
      <c r="L537" s="132" t="s">
        <v>7456</v>
      </c>
      <c r="M537" s="132" t="s">
        <v>8147</v>
      </c>
      <c r="N537" s="132" t="s">
        <v>8831</v>
      </c>
      <c r="O537" s="132" t="s">
        <v>9506</v>
      </c>
      <c r="P537" s="132" t="s">
        <v>10099</v>
      </c>
    </row>
    <row r="538" spans="1:16" ht="30.5" thickBot="1">
      <c r="A538" t="str">
        <f t="shared" si="8"/>
        <v>조강(전기로)</v>
      </c>
      <c r="B538" s="145" t="s">
        <v>1566</v>
      </c>
      <c r="D538" s="132" t="s">
        <v>2654</v>
      </c>
      <c r="E538" s="132" t="s">
        <v>3320</v>
      </c>
      <c r="F538" s="132" t="s">
        <v>4006</v>
      </c>
      <c r="G538" s="132" t="s">
        <v>4696</v>
      </c>
      <c r="H538" s="132" t="s">
        <v>5386</v>
      </c>
      <c r="I538" s="132" t="s">
        <v>6076</v>
      </c>
      <c r="J538" s="132" t="s">
        <v>6076</v>
      </c>
      <c r="K538" s="132" t="s">
        <v>6764</v>
      </c>
      <c r="L538" s="132" t="s">
        <v>7457</v>
      </c>
      <c r="M538" s="132" t="s">
        <v>8148</v>
      </c>
      <c r="N538" s="132" t="s">
        <v>8832</v>
      </c>
      <c r="O538" s="132" t="s">
        <v>9507</v>
      </c>
      <c r="P538" s="132" t="s">
        <v>10100</v>
      </c>
    </row>
    <row r="539" spans="1:16" ht="30.5" thickBot="1">
      <c r="A539" t="str">
        <f t="shared" si="8"/>
        <v>열간 압연 강재</v>
      </c>
      <c r="B539" s="145" t="s">
        <v>1568</v>
      </c>
      <c r="D539" s="132" t="s">
        <v>2655</v>
      </c>
      <c r="E539" s="132" t="s">
        <v>3321</v>
      </c>
      <c r="F539" s="132" t="s">
        <v>4007</v>
      </c>
      <c r="G539" s="132" t="s">
        <v>4697</v>
      </c>
      <c r="H539" s="132" t="s">
        <v>5387</v>
      </c>
      <c r="I539" s="132" t="s">
        <v>6077</v>
      </c>
      <c r="J539" s="132" t="s">
        <v>6077</v>
      </c>
      <c r="K539" s="132" t="s">
        <v>6765</v>
      </c>
      <c r="L539" s="132" t="s">
        <v>7458</v>
      </c>
      <c r="M539" s="132" t="s">
        <v>8149</v>
      </c>
      <c r="N539" s="132" t="s">
        <v>8833</v>
      </c>
      <c r="O539" s="132" t="s">
        <v>9508</v>
      </c>
      <c r="P539" s="132" t="s">
        <v>10101</v>
      </c>
    </row>
    <row r="540" spans="1:16" ht="20.5" thickBot="1">
      <c r="A540" t="str">
        <f t="shared" si="8"/>
        <v>강관</v>
      </c>
      <c r="B540" s="145" t="s">
        <v>1570</v>
      </c>
      <c r="D540" s="132" t="s">
        <v>2656</v>
      </c>
      <c r="E540" s="132" t="s">
        <v>1570</v>
      </c>
      <c r="F540" s="132" t="s">
        <v>4008</v>
      </c>
      <c r="G540" s="132" t="s">
        <v>4698</v>
      </c>
      <c r="H540" s="132" t="s">
        <v>5388</v>
      </c>
      <c r="I540" s="132" t="s">
        <v>6078</v>
      </c>
      <c r="J540" s="132" t="s">
        <v>6078</v>
      </c>
      <c r="K540" s="132" t="s">
        <v>6766</v>
      </c>
      <c r="L540" s="132" t="s">
        <v>7459</v>
      </c>
      <c r="M540" s="132" t="s">
        <v>8150</v>
      </c>
      <c r="N540" s="132" t="s">
        <v>8834</v>
      </c>
      <c r="O540" s="132" t="s">
        <v>9509</v>
      </c>
      <c r="P540" s="132" t="s">
        <v>10102</v>
      </c>
    </row>
    <row r="541" spans="1:16" ht="30.5" thickBot="1">
      <c r="A541" t="str">
        <f t="shared" si="8"/>
        <v>냉간 마무리 강재</v>
      </c>
      <c r="B541" s="145" t="s">
        <v>47</v>
      </c>
      <c r="D541" s="132" t="s">
        <v>2657</v>
      </c>
      <c r="E541" s="132" t="s">
        <v>3322</v>
      </c>
      <c r="F541" s="132" t="s">
        <v>4009</v>
      </c>
      <c r="G541" s="132" t="s">
        <v>4699</v>
      </c>
      <c r="H541" s="132" t="s">
        <v>5389</v>
      </c>
      <c r="I541" s="132" t="s">
        <v>6079</v>
      </c>
      <c r="J541" s="132" t="s">
        <v>6079</v>
      </c>
      <c r="K541" s="132" t="s">
        <v>6767</v>
      </c>
      <c r="L541" s="132" t="s">
        <v>7460</v>
      </c>
      <c r="M541" s="132" t="s">
        <v>8151</v>
      </c>
      <c r="N541" s="132" t="s">
        <v>8835</v>
      </c>
      <c r="O541" s="132" t="s">
        <v>9510</v>
      </c>
      <c r="P541" s="132" t="s">
        <v>10103</v>
      </c>
    </row>
    <row r="542" spans="1:16" ht="20.5" thickBot="1">
      <c r="A542" t="str">
        <f t="shared" si="8"/>
        <v>도금 강재</v>
      </c>
      <c r="B542" s="145" t="s">
        <v>1573</v>
      </c>
      <c r="D542" s="132" t="s">
        <v>2658</v>
      </c>
      <c r="E542" s="132" t="s">
        <v>3323</v>
      </c>
      <c r="F542" s="132" t="s">
        <v>4010</v>
      </c>
      <c r="G542" s="132" t="s">
        <v>4700</v>
      </c>
      <c r="H542" s="132" t="s">
        <v>5390</v>
      </c>
      <c r="I542" s="132" t="s">
        <v>6080</v>
      </c>
      <c r="J542" s="132" t="s">
        <v>6080</v>
      </c>
      <c r="K542" s="132" t="s">
        <v>6768</v>
      </c>
      <c r="L542" s="132" t="s">
        <v>7461</v>
      </c>
      <c r="M542" s="132" t="s">
        <v>8152</v>
      </c>
      <c r="N542" s="132" t="s">
        <v>8836</v>
      </c>
      <c r="O542" s="132" t="s">
        <v>9511</v>
      </c>
      <c r="P542" s="132" t="s">
        <v>10104</v>
      </c>
    </row>
    <row r="543" spans="1:16" ht="40.5" thickBot="1">
      <c r="A543" t="str">
        <f t="shared" si="8"/>
        <v>주조 단강</v>
      </c>
      <c r="B543" s="145" t="s">
        <v>1575</v>
      </c>
      <c r="D543" s="132" t="s">
        <v>2659</v>
      </c>
      <c r="E543" s="132" t="s">
        <v>3324</v>
      </c>
      <c r="F543" s="132" t="s">
        <v>4011</v>
      </c>
      <c r="G543" s="132" t="s">
        <v>4701</v>
      </c>
      <c r="H543" s="132" t="s">
        <v>5391</v>
      </c>
      <c r="I543" s="132" t="s">
        <v>6081</v>
      </c>
      <c r="J543" s="132" t="s">
        <v>6081</v>
      </c>
      <c r="K543" s="132" t="s">
        <v>6769</v>
      </c>
      <c r="L543" s="132" t="s">
        <v>7462</v>
      </c>
      <c r="M543" s="132" t="s">
        <v>8153</v>
      </c>
      <c r="N543" s="132" t="s">
        <v>8837</v>
      </c>
      <c r="O543" s="132" t="s">
        <v>9512</v>
      </c>
      <c r="P543" s="132" t="s">
        <v>10105</v>
      </c>
    </row>
    <row r="544" spans="1:16" ht="20.5" thickBot="1">
      <c r="A544" t="str">
        <f t="shared" si="8"/>
        <v>주철관</v>
      </c>
      <c r="B544" s="145" t="s">
        <v>1577</v>
      </c>
      <c r="D544" s="132" t="s">
        <v>2660</v>
      </c>
      <c r="E544" s="132" t="s">
        <v>3325</v>
      </c>
      <c r="F544" s="132" t="s">
        <v>4012</v>
      </c>
      <c r="G544" s="132" t="s">
        <v>4702</v>
      </c>
      <c r="H544" s="132" t="s">
        <v>5392</v>
      </c>
      <c r="I544" s="132" t="s">
        <v>6082</v>
      </c>
      <c r="J544" s="132" t="s">
        <v>6082</v>
      </c>
      <c r="K544" s="132" t="s">
        <v>6770</v>
      </c>
      <c r="L544" s="132" t="s">
        <v>7463</v>
      </c>
      <c r="M544" s="132" t="s">
        <v>8154</v>
      </c>
      <c r="N544" s="132" t="s">
        <v>8838</v>
      </c>
      <c r="O544" s="132" t="s">
        <v>9513</v>
      </c>
      <c r="P544" s="132" t="s">
        <v>10106</v>
      </c>
    </row>
    <row r="545" spans="1:16" ht="50.5" thickBot="1">
      <c r="A545" t="str">
        <f t="shared" si="8"/>
        <v>주철품・단공품(철)</v>
      </c>
      <c r="B545" s="145" t="s">
        <v>1579</v>
      </c>
      <c r="D545" s="132" t="s">
        <v>2661</v>
      </c>
      <c r="E545" s="132" t="s">
        <v>3326</v>
      </c>
      <c r="F545" s="132" t="s">
        <v>4013</v>
      </c>
      <c r="G545" s="132" t="s">
        <v>4703</v>
      </c>
      <c r="H545" s="132" t="s">
        <v>5393</v>
      </c>
      <c r="I545" s="132" t="s">
        <v>6083</v>
      </c>
      <c r="J545" s="132" t="s">
        <v>6083</v>
      </c>
      <c r="K545" s="132" t="s">
        <v>6771</v>
      </c>
      <c r="L545" s="132" t="s">
        <v>7464</v>
      </c>
      <c r="M545" s="132" t="s">
        <v>8155</v>
      </c>
      <c r="N545" s="132" t="s">
        <v>8839</v>
      </c>
      <c r="O545" s="132" t="s">
        <v>9514</v>
      </c>
      <c r="P545" s="132" t="s">
        <v>10107</v>
      </c>
    </row>
    <row r="546" spans="1:16" ht="50.5" thickBot="1">
      <c r="A546" t="str">
        <f t="shared" si="8"/>
        <v>철강 샤슬릿업</v>
      </c>
      <c r="B546" s="145" t="s">
        <v>1581</v>
      </c>
      <c r="D546" s="132" t="s">
        <v>2662</v>
      </c>
      <c r="E546" s="132" t="s">
        <v>3327</v>
      </c>
      <c r="F546" s="132" t="s">
        <v>4014</v>
      </c>
      <c r="G546" s="132" t="s">
        <v>4704</v>
      </c>
      <c r="H546" s="132" t="s">
        <v>5394</v>
      </c>
      <c r="I546" s="132" t="s">
        <v>6084</v>
      </c>
      <c r="J546" s="132" t="s">
        <v>6084</v>
      </c>
      <c r="K546" s="132" t="s">
        <v>6772</v>
      </c>
      <c r="L546" s="132" t="s">
        <v>7465</v>
      </c>
      <c r="M546" s="132" t="s">
        <v>8156</v>
      </c>
      <c r="N546" s="132" t="s">
        <v>8840</v>
      </c>
      <c r="O546" s="132" t="s">
        <v>9515</v>
      </c>
      <c r="P546" s="132" t="s">
        <v>10108</v>
      </c>
    </row>
    <row r="547" spans="1:16" ht="30.5" thickBot="1">
      <c r="A547" t="str">
        <f t="shared" si="8"/>
        <v>기타 철강 제품</v>
      </c>
      <c r="B547" s="145" t="s">
        <v>1293</v>
      </c>
      <c r="D547" s="132" t="s">
        <v>2467</v>
      </c>
      <c r="E547" s="132" t="s">
        <v>3144</v>
      </c>
      <c r="F547" s="132" t="s">
        <v>3816</v>
      </c>
      <c r="G547" s="132" t="s">
        <v>4511</v>
      </c>
      <c r="H547" s="132" t="s">
        <v>5202</v>
      </c>
      <c r="I547" s="132" t="s">
        <v>5889</v>
      </c>
      <c r="J547" s="132" t="s">
        <v>5889</v>
      </c>
      <c r="K547" s="132" t="s">
        <v>6578</v>
      </c>
      <c r="L547" s="132" t="s">
        <v>7272</v>
      </c>
      <c r="M547" s="132" t="s">
        <v>7963</v>
      </c>
      <c r="N547" s="132" t="s">
        <v>8649</v>
      </c>
      <c r="O547" s="132" t="s">
        <v>9321</v>
      </c>
      <c r="P547" s="132" t="s">
        <v>9950</v>
      </c>
    </row>
    <row r="548" spans="1:16" ht="18.5" thickBot="1">
      <c r="A548" t="str">
        <f t="shared" si="8"/>
        <v>구리</v>
      </c>
      <c r="B548" s="145" t="s">
        <v>106</v>
      </c>
      <c r="D548" s="132" t="s">
        <v>2223</v>
      </c>
      <c r="E548" s="132" t="s">
        <v>106</v>
      </c>
      <c r="F548" s="132" t="s">
        <v>3572</v>
      </c>
      <c r="G548" s="132" t="s">
        <v>4269</v>
      </c>
      <c r="H548" s="132" t="s">
        <v>4957</v>
      </c>
      <c r="I548" s="132" t="s">
        <v>5647</v>
      </c>
      <c r="J548" s="132" t="s">
        <v>5647</v>
      </c>
      <c r="K548" s="132" t="s">
        <v>6338</v>
      </c>
      <c r="L548" s="132" t="s">
        <v>7027</v>
      </c>
      <c r="M548" s="132" t="s">
        <v>7719</v>
      </c>
      <c r="N548" s="132" t="s">
        <v>8410</v>
      </c>
      <c r="O548" s="132" t="s">
        <v>9091</v>
      </c>
      <c r="P548" s="132" t="s">
        <v>9756</v>
      </c>
    </row>
    <row r="549" spans="1:16" ht="40.5" thickBot="1">
      <c r="A549" t="str">
        <f t="shared" si="8"/>
        <v>납·아연(재생 포함)</v>
      </c>
      <c r="B549" s="145" t="s">
        <v>1585</v>
      </c>
      <c r="D549" s="132" t="s">
        <v>2663</v>
      </c>
      <c r="E549" s="132" t="s">
        <v>3328</v>
      </c>
      <c r="F549" s="132" t="s">
        <v>4015</v>
      </c>
      <c r="G549" s="132" t="s">
        <v>4705</v>
      </c>
      <c r="H549" s="132" t="s">
        <v>5395</v>
      </c>
      <c r="I549" s="132" t="s">
        <v>6085</v>
      </c>
      <c r="J549" s="132" t="s">
        <v>6085</v>
      </c>
      <c r="K549" s="132" t="s">
        <v>6773</v>
      </c>
      <c r="L549" s="132" t="s">
        <v>7466</v>
      </c>
      <c r="M549" s="132" t="s">
        <v>8157</v>
      </c>
      <c r="N549" s="132" t="s">
        <v>8841</v>
      </c>
      <c r="O549" s="132" t="s">
        <v>9516</v>
      </c>
      <c r="P549" s="132" t="s">
        <v>10109</v>
      </c>
    </row>
    <row r="550" spans="1:16" ht="30.5" thickBot="1">
      <c r="A550" t="str">
        <f t="shared" si="8"/>
        <v>알루미늄 (재생 포함)</v>
      </c>
      <c r="B550" s="145" t="s">
        <v>1587</v>
      </c>
      <c r="D550" s="132" t="s">
        <v>2664</v>
      </c>
      <c r="E550" s="132" t="s">
        <v>3329</v>
      </c>
      <c r="F550" s="132" t="s">
        <v>4016</v>
      </c>
      <c r="G550" s="132" t="s">
        <v>4706</v>
      </c>
      <c r="H550" s="132" t="s">
        <v>5396</v>
      </c>
      <c r="I550" s="132" t="s">
        <v>6086</v>
      </c>
      <c r="J550" s="132" t="s">
        <v>6086</v>
      </c>
      <c r="K550" s="132" t="s">
        <v>6774</v>
      </c>
      <c r="L550" s="132" t="s">
        <v>7467</v>
      </c>
      <c r="M550" s="132" t="s">
        <v>8158</v>
      </c>
      <c r="N550" s="132" t="s">
        <v>8842</v>
      </c>
      <c r="O550" s="132" t="s">
        <v>9517</v>
      </c>
      <c r="P550" s="132" t="s">
        <v>10110</v>
      </c>
    </row>
    <row r="551" spans="1:16" ht="30.5" thickBot="1">
      <c r="A551" t="str">
        <f t="shared" si="8"/>
        <v>기타 비철금속금</v>
      </c>
      <c r="B551" s="145" t="s">
        <v>1589</v>
      </c>
      <c r="D551" s="132" t="s">
        <v>2665</v>
      </c>
      <c r="E551" s="132" t="s">
        <v>3330</v>
      </c>
      <c r="F551" s="132" t="s">
        <v>4017</v>
      </c>
      <c r="G551" s="132" t="s">
        <v>4707</v>
      </c>
      <c r="H551" s="132" t="s">
        <v>5397</v>
      </c>
      <c r="I551" s="132" t="s">
        <v>6087</v>
      </c>
      <c r="J551" s="132" t="s">
        <v>6087</v>
      </c>
      <c r="K551" s="132" t="s">
        <v>6775</v>
      </c>
      <c r="L551" s="132" t="s">
        <v>7468</v>
      </c>
      <c r="M551" s="132" t="s">
        <v>8159</v>
      </c>
      <c r="N551" s="132" t="s">
        <v>8843</v>
      </c>
      <c r="O551" s="132" t="s">
        <v>9518</v>
      </c>
      <c r="P551" s="132" t="s">
        <v>10111</v>
      </c>
    </row>
    <row r="552" spans="1:16" ht="30.5" thickBot="1">
      <c r="A552" t="str">
        <f t="shared" si="8"/>
        <v>전선・케이블</v>
      </c>
      <c r="B552" s="145" t="s">
        <v>1591</v>
      </c>
      <c r="D552" s="132" t="s">
        <v>2666</v>
      </c>
      <c r="E552" s="132" t="s">
        <v>3331</v>
      </c>
      <c r="F552" s="132" t="s">
        <v>4018</v>
      </c>
      <c r="G552" s="132" t="s">
        <v>4708</v>
      </c>
      <c r="H552" s="132" t="s">
        <v>5398</v>
      </c>
      <c r="I552" s="132" t="s">
        <v>6088</v>
      </c>
      <c r="J552" s="132" t="s">
        <v>6088</v>
      </c>
      <c r="K552" s="132" t="s">
        <v>6776</v>
      </c>
      <c r="L552" s="132" t="s">
        <v>7469</v>
      </c>
      <c r="M552" s="132" t="s">
        <v>8160</v>
      </c>
      <c r="N552" s="132" t="s">
        <v>8844</v>
      </c>
      <c r="O552" s="132" t="s">
        <v>9519</v>
      </c>
      <c r="P552" s="132" t="s">
        <v>10112</v>
      </c>
    </row>
    <row r="553" spans="1:16" ht="20.5" thickBot="1">
      <c r="A553" t="str">
        <f t="shared" si="8"/>
        <v>광섬유 케이블</v>
      </c>
      <c r="B553" s="145" t="s">
        <v>1593</v>
      </c>
      <c r="D553" s="132" t="s">
        <v>2667</v>
      </c>
      <c r="E553" s="132" t="s">
        <v>3332</v>
      </c>
      <c r="F553" s="132" t="s">
        <v>4019</v>
      </c>
      <c r="G553" s="132" t="s">
        <v>4709</v>
      </c>
      <c r="H553" s="132" t="s">
        <v>5399</v>
      </c>
      <c r="I553" s="132" t="s">
        <v>6089</v>
      </c>
      <c r="J553" s="132" t="s">
        <v>6089</v>
      </c>
      <c r="K553" s="132" t="s">
        <v>6777</v>
      </c>
      <c r="L553" s="132" t="s">
        <v>7470</v>
      </c>
      <c r="M553" s="132" t="s">
        <v>8161</v>
      </c>
      <c r="N553" s="132" t="s">
        <v>8845</v>
      </c>
      <c r="O553" s="132" t="s">
        <v>9520</v>
      </c>
      <c r="P553" s="132" t="s">
        <v>10113</v>
      </c>
    </row>
    <row r="554" spans="1:16" ht="20.5" thickBot="1">
      <c r="A554" t="str">
        <f t="shared" si="8"/>
        <v>신동품</v>
      </c>
      <c r="B554" s="145" t="s">
        <v>1595</v>
      </c>
      <c r="D554" s="132" t="s">
        <v>2668</v>
      </c>
      <c r="E554" s="132" t="s">
        <v>3333</v>
      </c>
      <c r="F554" s="132" t="s">
        <v>4020</v>
      </c>
      <c r="G554" s="132" t="s">
        <v>4710</v>
      </c>
      <c r="H554" s="132" t="s">
        <v>5400</v>
      </c>
      <c r="I554" s="132" t="s">
        <v>6090</v>
      </c>
      <c r="J554" s="132" t="s">
        <v>6090</v>
      </c>
      <c r="K554" s="132" t="s">
        <v>6778</v>
      </c>
      <c r="L554" s="132" t="s">
        <v>7471</v>
      </c>
      <c r="M554" s="132" t="s">
        <v>8162</v>
      </c>
      <c r="N554" s="132" t="s">
        <v>8846</v>
      </c>
      <c r="O554" s="132" t="s">
        <v>9521</v>
      </c>
      <c r="P554" s="132" t="s">
        <v>10114</v>
      </c>
    </row>
    <row r="555" spans="1:16" ht="30.5" thickBot="1">
      <c r="A555" t="str">
        <f t="shared" si="8"/>
        <v>알루미늄 압연 제품</v>
      </c>
      <c r="B555" s="145" t="s">
        <v>1597</v>
      </c>
      <c r="D555" s="132" t="s">
        <v>2669</v>
      </c>
      <c r="E555" s="132" t="s">
        <v>3334</v>
      </c>
      <c r="F555" s="132" t="s">
        <v>4021</v>
      </c>
      <c r="G555" s="132" t="s">
        <v>4711</v>
      </c>
      <c r="H555" s="132" t="s">
        <v>5401</v>
      </c>
      <c r="I555" s="132" t="s">
        <v>6091</v>
      </c>
      <c r="J555" s="132" t="s">
        <v>6091</v>
      </c>
      <c r="K555" s="132" t="s">
        <v>6779</v>
      </c>
      <c r="L555" s="132" t="s">
        <v>7472</v>
      </c>
      <c r="M555" s="132" t="s">
        <v>8163</v>
      </c>
      <c r="N555" s="132" t="s">
        <v>8847</v>
      </c>
      <c r="O555" s="132" t="s">
        <v>9522</v>
      </c>
      <c r="P555" s="132" t="s">
        <v>10115</v>
      </c>
    </row>
    <row r="556" spans="1:16" ht="40.5" thickBot="1">
      <c r="A556" t="str">
        <f t="shared" si="8"/>
        <v>비철금속 소형재</v>
      </c>
      <c r="B556" s="145" t="s">
        <v>1599</v>
      </c>
      <c r="D556" s="132" t="s">
        <v>2670</v>
      </c>
      <c r="E556" s="132" t="s">
        <v>3335</v>
      </c>
      <c r="F556" s="132" t="s">
        <v>4022</v>
      </c>
      <c r="G556" s="132" t="s">
        <v>4712</v>
      </c>
      <c r="H556" s="132" t="s">
        <v>5402</v>
      </c>
      <c r="I556" s="132" t="s">
        <v>6092</v>
      </c>
      <c r="J556" s="132" t="s">
        <v>6092</v>
      </c>
      <c r="K556" s="132" t="s">
        <v>6780</v>
      </c>
      <c r="L556" s="132" t="s">
        <v>7473</v>
      </c>
      <c r="M556" s="132" t="s">
        <v>8164</v>
      </c>
      <c r="N556" s="132" t="s">
        <v>8848</v>
      </c>
      <c r="O556" s="132" t="s">
        <v>9523</v>
      </c>
      <c r="P556" s="132" t="s">
        <v>10116</v>
      </c>
    </row>
    <row r="557" spans="1:16" ht="20.5" thickBot="1">
      <c r="A557" t="str">
        <f t="shared" si="8"/>
        <v>핵연료</v>
      </c>
      <c r="B557" s="145" t="s">
        <v>1601</v>
      </c>
      <c r="D557" s="132" t="s">
        <v>2671</v>
      </c>
      <c r="E557" s="132" t="s">
        <v>1601</v>
      </c>
      <c r="F557" s="132" t="s">
        <v>4023</v>
      </c>
      <c r="G557" s="132" t="s">
        <v>4713</v>
      </c>
      <c r="H557" s="132" t="s">
        <v>5403</v>
      </c>
      <c r="I557" s="132" t="s">
        <v>6093</v>
      </c>
      <c r="J557" s="132" t="s">
        <v>6093</v>
      </c>
      <c r="K557" s="132" t="s">
        <v>6781</v>
      </c>
      <c r="L557" s="132" t="s">
        <v>7474</v>
      </c>
      <c r="M557" s="132" t="s">
        <v>8165</v>
      </c>
      <c r="N557" s="132" t="s">
        <v>8849</v>
      </c>
      <c r="O557" s="132" t="s">
        <v>9524</v>
      </c>
      <c r="P557" s="132" t="s">
        <v>1601</v>
      </c>
    </row>
    <row r="558" spans="1:16" ht="40.5" thickBot="1">
      <c r="A558" t="str">
        <f t="shared" si="8"/>
        <v>기타 비철금속 제품</v>
      </c>
      <c r="B558" s="145" t="s">
        <v>1603</v>
      </c>
      <c r="D558" s="132" t="s">
        <v>2672</v>
      </c>
      <c r="E558" s="132" t="s">
        <v>3336</v>
      </c>
      <c r="F558" s="132" t="s">
        <v>4024</v>
      </c>
      <c r="G558" s="132" t="s">
        <v>4714</v>
      </c>
      <c r="H558" s="132" t="s">
        <v>5404</v>
      </c>
      <c r="I558" s="132" t="s">
        <v>6094</v>
      </c>
      <c r="J558" s="132" t="s">
        <v>6094</v>
      </c>
      <c r="K558" s="132" t="s">
        <v>6782</v>
      </c>
      <c r="L558" s="132" t="s">
        <v>7475</v>
      </c>
      <c r="M558" s="132" t="s">
        <v>8166</v>
      </c>
      <c r="N558" s="132" t="s">
        <v>8850</v>
      </c>
      <c r="O558" s="132" t="s">
        <v>9525</v>
      </c>
      <c r="P558" s="132" t="s">
        <v>10117</v>
      </c>
    </row>
    <row r="559" spans="1:16" ht="40.5" thickBot="1">
      <c r="A559" t="str">
        <f t="shared" si="8"/>
        <v>건설용 금속 제품</v>
      </c>
      <c r="B559" s="145" t="s">
        <v>1605</v>
      </c>
      <c r="D559" s="132" t="s">
        <v>2673</v>
      </c>
      <c r="E559" s="132" t="s">
        <v>3337</v>
      </c>
      <c r="F559" s="132" t="s">
        <v>4025</v>
      </c>
      <c r="G559" s="132" t="s">
        <v>4715</v>
      </c>
      <c r="H559" s="132" t="s">
        <v>5405</v>
      </c>
      <c r="I559" s="132" t="s">
        <v>6095</v>
      </c>
      <c r="J559" s="132" t="s">
        <v>6095</v>
      </c>
      <c r="K559" s="132" t="s">
        <v>6783</v>
      </c>
      <c r="L559" s="132" t="s">
        <v>7476</v>
      </c>
      <c r="M559" s="132" t="s">
        <v>8167</v>
      </c>
      <c r="N559" s="132" t="s">
        <v>8851</v>
      </c>
      <c r="O559" s="132" t="s">
        <v>9526</v>
      </c>
      <c r="P559" s="132" t="s">
        <v>10118</v>
      </c>
    </row>
    <row r="560" spans="1:16" ht="40.5" thickBot="1">
      <c r="A560" t="str">
        <f t="shared" si="8"/>
        <v>건축용 금속 제품</v>
      </c>
      <c r="B560" s="145" t="s">
        <v>1607</v>
      </c>
      <c r="D560" s="132" t="s">
        <v>2674</v>
      </c>
      <c r="E560" s="132" t="s">
        <v>3337</v>
      </c>
      <c r="F560" s="132" t="s">
        <v>4026</v>
      </c>
      <c r="G560" s="132" t="s">
        <v>4716</v>
      </c>
      <c r="H560" s="132" t="s">
        <v>5406</v>
      </c>
      <c r="I560" s="132" t="s">
        <v>6096</v>
      </c>
      <c r="J560" s="132" t="s">
        <v>6096</v>
      </c>
      <c r="K560" s="132" t="s">
        <v>6784</v>
      </c>
      <c r="L560" s="132" t="s">
        <v>7477</v>
      </c>
      <c r="M560" s="132" t="s">
        <v>8168</v>
      </c>
      <c r="N560" s="132" t="s">
        <v>8852</v>
      </c>
      <c r="O560" s="132" t="s">
        <v>9527</v>
      </c>
      <c r="P560" s="132" t="s">
        <v>10118</v>
      </c>
    </row>
    <row r="561" spans="1:16" ht="60.5" thickBot="1">
      <c r="A561" t="str">
        <f t="shared" si="8"/>
        <v>가스·석유기기·난방·조리장치</v>
      </c>
      <c r="B561" s="145" t="s">
        <v>1609</v>
      </c>
      <c r="D561" s="132" t="s">
        <v>2675</v>
      </c>
      <c r="E561" s="132" t="s">
        <v>3338</v>
      </c>
      <c r="F561" s="132" t="s">
        <v>4027</v>
      </c>
      <c r="G561" s="132" t="s">
        <v>4717</v>
      </c>
      <c r="H561" s="132" t="s">
        <v>5407</v>
      </c>
      <c r="I561" s="132" t="s">
        <v>6097</v>
      </c>
      <c r="J561" s="132" t="s">
        <v>6097</v>
      </c>
      <c r="K561" s="132" t="s">
        <v>6785</v>
      </c>
      <c r="L561" s="132" t="s">
        <v>7478</v>
      </c>
      <c r="M561" s="132" t="s">
        <v>8169</v>
      </c>
      <c r="N561" s="132" t="s">
        <v>8853</v>
      </c>
      <c r="O561" s="132" t="s">
        <v>9528</v>
      </c>
      <c r="P561" s="132" t="s">
        <v>10119</v>
      </c>
    </row>
    <row r="562" spans="1:16" ht="40.5" thickBot="1">
      <c r="A562" t="str">
        <f t="shared" si="8"/>
        <v>볼트 너트 리벳 스프링</v>
      </c>
      <c r="B562" s="145" t="s">
        <v>1611</v>
      </c>
      <c r="D562" s="132" t="s">
        <v>2676</v>
      </c>
      <c r="E562" s="132" t="s">
        <v>3339</v>
      </c>
      <c r="F562" s="132" t="s">
        <v>4028</v>
      </c>
      <c r="G562" s="132" t="s">
        <v>4718</v>
      </c>
      <c r="H562" s="132" t="s">
        <v>5408</v>
      </c>
      <c r="I562" s="132" t="s">
        <v>6098</v>
      </c>
      <c r="J562" s="132" t="s">
        <v>6098</v>
      </c>
      <c r="K562" s="132" t="s">
        <v>6786</v>
      </c>
      <c r="L562" s="132" t="s">
        <v>7479</v>
      </c>
      <c r="M562" s="132" t="s">
        <v>8170</v>
      </c>
      <c r="N562" s="132" t="s">
        <v>8854</v>
      </c>
      <c r="O562" s="132" t="s">
        <v>9529</v>
      </c>
      <c r="P562" s="132" t="s">
        <v>10120</v>
      </c>
    </row>
    <row r="563" spans="1:16" ht="70.5" thickBot="1">
      <c r="A563" t="str">
        <f t="shared" si="8"/>
        <v>금속제 용기·제 캔판금 제품</v>
      </c>
      <c r="B563" s="145" t="s">
        <v>1613</v>
      </c>
      <c r="D563" s="132" t="s">
        <v>2677</v>
      </c>
      <c r="E563" s="132" t="s">
        <v>3340</v>
      </c>
      <c r="F563" s="132" t="s">
        <v>4029</v>
      </c>
      <c r="G563" s="132" t="s">
        <v>4719</v>
      </c>
      <c r="H563" s="132" t="s">
        <v>5409</v>
      </c>
      <c r="I563" s="132" t="s">
        <v>6099</v>
      </c>
      <c r="J563" s="132" t="s">
        <v>6099</v>
      </c>
      <c r="K563" s="132" t="s">
        <v>6787</v>
      </c>
      <c r="L563" s="132" t="s">
        <v>7480</v>
      </c>
      <c r="M563" s="132" t="s">
        <v>8171</v>
      </c>
      <c r="N563" s="132" t="s">
        <v>8855</v>
      </c>
      <c r="O563" s="132" t="s">
        <v>9530</v>
      </c>
      <c r="P563" s="132" t="s">
        <v>10121</v>
      </c>
    </row>
    <row r="564" spans="1:16" ht="60.5" thickBot="1">
      <c r="A564" t="str">
        <f t="shared" si="8"/>
        <v>배관공사 부속품・분말이나 금제품・도구류</v>
      </c>
      <c r="B564" s="145" t="s">
        <v>1615</v>
      </c>
      <c r="D564" s="132" t="s">
        <v>2678</v>
      </c>
      <c r="E564" s="132" t="s">
        <v>3341</v>
      </c>
      <c r="F564" s="132" t="s">
        <v>4030</v>
      </c>
      <c r="G564" s="132" t="s">
        <v>4720</v>
      </c>
      <c r="H564" s="132" t="s">
        <v>5410</v>
      </c>
      <c r="I564" s="132" t="s">
        <v>6100</v>
      </c>
      <c r="J564" s="132" t="s">
        <v>6100</v>
      </c>
      <c r="K564" s="132" t="s">
        <v>6788</v>
      </c>
      <c r="L564" s="132" t="s">
        <v>7481</v>
      </c>
      <c r="M564" s="132" t="s">
        <v>8172</v>
      </c>
      <c r="N564" s="132" t="s">
        <v>8856</v>
      </c>
      <c r="O564" s="132" t="s">
        <v>9531</v>
      </c>
      <c r="P564" s="132" t="s">
        <v>10122</v>
      </c>
    </row>
    <row r="565" spans="1:16" ht="30.5" thickBot="1">
      <c r="A565" t="str">
        <f t="shared" si="8"/>
        <v>기타 금속 제품</v>
      </c>
      <c r="B565" s="145" t="s">
        <v>1308</v>
      </c>
      <c r="D565" s="132" t="s">
        <v>2471</v>
      </c>
      <c r="E565" s="132" t="s">
        <v>3148</v>
      </c>
      <c r="F565" s="132" t="s">
        <v>3820</v>
      </c>
      <c r="G565" s="132" t="s">
        <v>4515</v>
      </c>
      <c r="H565" s="132" t="s">
        <v>5206</v>
      </c>
      <c r="I565" s="132" t="s">
        <v>5893</v>
      </c>
      <c r="J565" s="132" t="s">
        <v>5893</v>
      </c>
      <c r="K565" s="132" t="s">
        <v>6582</v>
      </c>
      <c r="L565" s="132" t="s">
        <v>7276</v>
      </c>
      <c r="M565" s="132" t="s">
        <v>7967</v>
      </c>
      <c r="N565" s="132" t="s">
        <v>8653</v>
      </c>
      <c r="O565" s="132" t="s">
        <v>9325</v>
      </c>
      <c r="P565" s="132" t="s">
        <v>9954</v>
      </c>
    </row>
    <row r="566" spans="1:16" ht="20.5" thickBot="1">
      <c r="A566" t="str">
        <f t="shared" si="8"/>
        <v>보일러</v>
      </c>
      <c r="B566" s="145" t="s">
        <v>1618</v>
      </c>
      <c r="D566" s="132" t="s">
        <v>2679</v>
      </c>
      <c r="E566" s="132" t="s">
        <v>3342</v>
      </c>
      <c r="F566" s="132" t="s">
        <v>4031</v>
      </c>
      <c r="G566" s="132" t="s">
        <v>4721</v>
      </c>
      <c r="H566" s="132" t="s">
        <v>5411</v>
      </c>
      <c r="I566" s="132" t="s">
        <v>6101</v>
      </c>
      <c r="J566" s="132" t="s">
        <v>6101</v>
      </c>
      <c r="K566" s="132" t="s">
        <v>6789</v>
      </c>
      <c r="L566" s="132" t="s">
        <v>7482</v>
      </c>
      <c r="M566" s="132" t="s">
        <v>8173</v>
      </c>
      <c r="N566" s="132" t="s">
        <v>8857</v>
      </c>
      <c r="O566" s="132" t="s">
        <v>9532</v>
      </c>
      <c r="P566" s="132" t="s">
        <v>10123</v>
      </c>
    </row>
    <row r="567" spans="1:16" ht="18.5" thickBot="1">
      <c r="A567" t="str">
        <f t="shared" si="8"/>
        <v>터빈</v>
      </c>
      <c r="B567" s="145" t="s">
        <v>1620</v>
      </c>
      <c r="D567" s="132" t="s">
        <v>2680</v>
      </c>
      <c r="E567" s="132" t="s">
        <v>3343</v>
      </c>
      <c r="F567" s="132" t="s">
        <v>4032</v>
      </c>
      <c r="G567" s="132" t="s">
        <v>4722</v>
      </c>
      <c r="H567" s="132" t="s">
        <v>5412</v>
      </c>
      <c r="I567" s="132" t="s">
        <v>6102</v>
      </c>
      <c r="J567" s="132" t="s">
        <v>6102</v>
      </c>
      <c r="K567" s="132" t="s">
        <v>6790</v>
      </c>
      <c r="L567" s="132" t="s">
        <v>7483</v>
      </c>
      <c r="M567" s="132" t="s">
        <v>8174</v>
      </c>
      <c r="N567" s="132" t="s">
        <v>8858</v>
      </c>
      <c r="O567" s="132" t="s">
        <v>5412</v>
      </c>
      <c r="P567" s="132" t="s">
        <v>10124</v>
      </c>
    </row>
    <row r="568" spans="1:16" ht="20.5" thickBot="1">
      <c r="A568" t="str">
        <f t="shared" si="8"/>
        <v>원동기</v>
      </c>
      <c r="B568" s="145" t="s">
        <v>1622</v>
      </c>
      <c r="D568" s="132" t="s">
        <v>2681</v>
      </c>
      <c r="E568" s="132" t="s">
        <v>1622</v>
      </c>
      <c r="F568" s="132" t="s">
        <v>4033</v>
      </c>
      <c r="G568" s="132" t="s">
        <v>4723</v>
      </c>
      <c r="H568" s="132" t="s">
        <v>5413</v>
      </c>
      <c r="I568" s="132" t="s">
        <v>6103</v>
      </c>
      <c r="J568" s="132" t="s">
        <v>6103</v>
      </c>
      <c r="K568" s="132" t="s">
        <v>6791</v>
      </c>
      <c r="L568" s="132" t="s">
        <v>7484</v>
      </c>
      <c r="M568" s="132" t="s">
        <v>8175</v>
      </c>
      <c r="N568" s="132" t="s">
        <v>8859</v>
      </c>
      <c r="O568" s="132" t="s">
        <v>9533</v>
      </c>
      <c r="P568" s="132" t="s">
        <v>10125</v>
      </c>
    </row>
    <row r="569" spans="1:16" ht="20.5" thickBot="1">
      <c r="A569" t="str">
        <f t="shared" si="8"/>
        <v>펌프 및 압축기</v>
      </c>
      <c r="B569" s="145" t="s">
        <v>78</v>
      </c>
      <c r="D569" s="132" t="s">
        <v>2682</v>
      </c>
      <c r="E569" s="132" t="s">
        <v>3344</v>
      </c>
      <c r="F569" s="132" t="s">
        <v>4034</v>
      </c>
      <c r="G569" s="132" t="s">
        <v>4724</v>
      </c>
      <c r="H569" s="132" t="s">
        <v>5414</v>
      </c>
      <c r="I569" s="132" t="s">
        <v>6104</v>
      </c>
      <c r="J569" s="132" t="s">
        <v>6104</v>
      </c>
      <c r="K569" s="132" t="s">
        <v>6792</v>
      </c>
      <c r="L569" s="132" t="s">
        <v>7485</v>
      </c>
      <c r="M569" s="132" t="s">
        <v>8176</v>
      </c>
      <c r="N569" s="132" t="s">
        <v>8860</v>
      </c>
      <c r="O569" s="132" t="s">
        <v>9534</v>
      </c>
      <c r="P569" s="132" t="s">
        <v>10126</v>
      </c>
    </row>
    <row r="570" spans="1:16" ht="30.5" thickBot="1">
      <c r="A570" t="str">
        <f t="shared" si="8"/>
        <v>운반 기계</v>
      </c>
      <c r="B570" s="145" t="s">
        <v>1625</v>
      </c>
      <c r="D570" s="132" t="s">
        <v>2683</v>
      </c>
      <c r="E570" s="132" t="s">
        <v>3345</v>
      </c>
      <c r="F570" s="132" t="s">
        <v>4035</v>
      </c>
      <c r="G570" s="132" t="s">
        <v>4725</v>
      </c>
      <c r="H570" s="132" t="s">
        <v>5415</v>
      </c>
      <c r="I570" s="132" t="s">
        <v>6105</v>
      </c>
      <c r="J570" s="132" t="s">
        <v>6105</v>
      </c>
      <c r="K570" s="132" t="s">
        <v>6793</v>
      </c>
      <c r="L570" s="132" t="s">
        <v>7486</v>
      </c>
      <c r="M570" s="132" t="s">
        <v>8177</v>
      </c>
      <c r="N570" s="132" t="s">
        <v>8861</v>
      </c>
      <c r="O570" s="132" t="s">
        <v>9535</v>
      </c>
      <c r="P570" s="132" t="s">
        <v>10127</v>
      </c>
    </row>
    <row r="571" spans="1:16" ht="70.5" thickBot="1">
      <c r="A571" t="str">
        <f t="shared" si="8"/>
        <v>냉동기・온습조정장치</v>
      </c>
      <c r="B571" s="145" t="s">
        <v>1627</v>
      </c>
      <c r="D571" s="132" t="s">
        <v>2684</v>
      </c>
      <c r="E571" s="132" t="s">
        <v>3346</v>
      </c>
      <c r="F571" s="132" t="s">
        <v>4036</v>
      </c>
      <c r="G571" s="132" t="s">
        <v>4726</v>
      </c>
      <c r="H571" s="132" t="s">
        <v>5416</v>
      </c>
      <c r="I571" s="132" t="s">
        <v>6106</v>
      </c>
      <c r="J571" s="132" t="s">
        <v>6106</v>
      </c>
      <c r="K571" s="132" t="s">
        <v>6794</v>
      </c>
      <c r="L571" s="132" t="s">
        <v>7487</v>
      </c>
      <c r="M571" s="132" t="s">
        <v>8178</v>
      </c>
      <c r="N571" s="132" t="s">
        <v>8862</v>
      </c>
      <c r="O571" s="132" t="s">
        <v>9536</v>
      </c>
      <c r="P571" s="132" t="s">
        <v>10128</v>
      </c>
    </row>
    <row r="572" spans="1:16" ht="18.5" thickBot="1">
      <c r="A572" t="str">
        <f t="shared" si="8"/>
        <v>베어링</v>
      </c>
      <c r="B572" s="145" t="s">
        <v>1629</v>
      </c>
      <c r="D572" s="132" t="s">
        <v>2685</v>
      </c>
      <c r="E572" s="132" t="s">
        <v>3347</v>
      </c>
      <c r="F572" s="132" t="s">
        <v>4037</v>
      </c>
      <c r="G572" s="132" t="s">
        <v>4727</v>
      </c>
      <c r="H572" s="132" t="s">
        <v>5417</v>
      </c>
      <c r="I572" s="132" t="s">
        <v>6107</v>
      </c>
      <c r="J572" s="132" t="s">
        <v>6107</v>
      </c>
      <c r="K572" s="132" t="s">
        <v>6795</v>
      </c>
      <c r="L572" s="132" t="s">
        <v>7488</v>
      </c>
      <c r="M572" s="132" t="s">
        <v>8179</v>
      </c>
      <c r="N572" s="132" t="s">
        <v>8863</v>
      </c>
      <c r="O572" s="132" t="s">
        <v>9353</v>
      </c>
      <c r="P572" s="132" t="s">
        <v>10129</v>
      </c>
    </row>
    <row r="573" spans="1:16" ht="40.5" thickBot="1">
      <c r="A573" t="str">
        <f t="shared" si="8"/>
        <v>기타 땜납 기계</v>
      </c>
      <c r="B573" s="145" t="s">
        <v>1631</v>
      </c>
      <c r="D573" s="132" t="s">
        <v>2686</v>
      </c>
      <c r="E573" s="132" t="s">
        <v>3348</v>
      </c>
      <c r="F573" s="132" t="s">
        <v>4038</v>
      </c>
      <c r="G573" s="132" t="s">
        <v>4728</v>
      </c>
      <c r="H573" s="132" t="s">
        <v>5418</v>
      </c>
      <c r="I573" s="132" t="s">
        <v>6108</v>
      </c>
      <c r="J573" s="132" t="s">
        <v>6108</v>
      </c>
      <c r="K573" s="132" t="s">
        <v>6796</v>
      </c>
      <c r="L573" s="132" t="s">
        <v>7489</v>
      </c>
      <c r="M573" s="132" t="s">
        <v>8180</v>
      </c>
      <c r="N573" s="132" t="s">
        <v>8864</v>
      </c>
      <c r="O573" s="132" t="s">
        <v>9537</v>
      </c>
      <c r="P573" s="132" t="s">
        <v>10130</v>
      </c>
    </row>
    <row r="574" spans="1:16" ht="30.5" thickBot="1">
      <c r="A574" t="str">
        <f t="shared" si="8"/>
        <v>농업용 기계</v>
      </c>
      <c r="B574" s="145" t="s">
        <v>1633</v>
      </c>
      <c r="D574" s="132" t="s">
        <v>2687</v>
      </c>
      <c r="E574" s="132" t="s">
        <v>3349</v>
      </c>
      <c r="F574" s="132" t="s">
        <v>4039</v>
      </c>
      <c r="G574" s="132" t="s">
        <v>4729</v>
      </c>
      <c r="H574" s="132" t="s">
        <v>5419</v>
      </c>
      <c r="I574" s="132" t="s">
        <v>6109</v>
      </c>
      <c r="J574" s="132" t="s">
        <v>6109</v>
      </c>
      <c r="K574" s="132" t="s">
        <v>6797</v>
      </c>
      <c r="L574" s="132" t="s">
        <v>7490</v>
      </c>
      <c r="M574" s="132" t="s">
        <v>8181</v>
      </c>
      <c r="N574" s="132" t="s">
        <v>8865</v>
      </c>
      <c r="O574" s="132" t="s">
        <v>9538</v>
      </c>
      <c r="P574" s="132" t="s">
        <v>10131</v>
      </c>
    </row>
    <row r="575" spans="1:16" ht="50.5" thickBot="1">
      <c r="A575" t="str">
        <f t="shared" si="8"/>
        <v>건설·광산기계</v>
      </c>
      <c r="B575" s="145" t="s">
        <v>1635</v>
      </c>
      <c r="D575" s="132" t="s">
        <v>2688</v>
      </c>
      <c r="E575" s="132" t="s">
        <v>3350</v>
      </c>
      <c r="F575" s="132" t="s">
        <v>4040</v>
      </c>
      <c r="G575" s="132" t="s">
        <v>4730</v>
      </c>
      <c r="H575" s="132" t="s">
        <v>5420</v>
      </c>
      <c r="I575" s="132" t="s">
        <v>6110</v>
      </c>
      <c r="J575" s="132" t="s">
        <v>6110</v>
      </c>
      <c r="K575" s="132" t="s">
        <v>6798</v>
      </c>
      <c r="L575" s="132" t="s">
        <v>7491</v>
      </c>
      <c r="M575" s="132" t="s">
        <v>8182</v>
      </c>
      <c r="N575" s="132" t="s">
        <v>8866</v>
      </c>
      <c r="O575" s="132" t="s">
        <v>9539</v>
      </c>
      <c r="P575" s="132" t="s">
        <v>10132</v>
      </c>
    </row>
    <row r="576" spans="1:16" ht="30.5" thickBot="1">
      <c r="A576" t="str">
        <f t="shared" si="8"/>
        <v>섬유 기계</v>
      </c>
      <c r="B576" s="145" t="s">
        <v>1637</v>
      </c>
      <c r="D576" s="132" t="s">
        <v>2689</v>
      </c>
      <c r="E576" s="132" t="s">
        <v>3351</v>
      </c>
      <c r="F576" s="132" t="s">
        <v>4041</v>
      </c>
      <c r="G576" s="132" t="s">
        <v>4731</v>
      </c>
      <c r="H576" s="132" t="s">
        <v>5421</v>
      </c>
      <c r="I576" s="132" t="s">
        <v>6111</v>
      </c>
      <c r="J576" s="132" t="s">
        <v>6111</v>
      </c>
      <c r="K576" s="132" t="s">
        <v>6799</v>
      </c>
      <c r="L576" s="132" t="s">
        <v>7492</v>
      </c>
      <c r="M576" s="132" t="s">
        <v>8183</v>
      </c>
      <c r="N576" s="132" t="s">
        <v>8867</v>
      </c>
      <c r="O576" s="132" t="s">
        <v>9540</v>
      </c>
      <c r="P576" s="132" t="s">
        <v>10133</v>
      </c>
    </row>
    <row r="577" spans="1:16" ht="50.5" thickBot="1">
      <c r="A577" t="str">
        <f t="shared" si="8"/>
        <v>생활 관련 산업용 기계</v>
      </c>
      <c r="B577" s="145" t="s">
        <v>1639</v>
      </c>
      <c r="D577" s="132" t="s">
        <v>2690</v>
      </c>
      <c r="E577" s="132" t="s">
        <v>3352</v>
      </c>
      <c r="F577" s="132" t="s">
        <v>4042</v>
      </c>
      <c r="G577" s="132" t="s">
        <v>4732</v>
      </c>
      <c r="H577" s="132" t="s">
        <v>5422</v>
      </c>
      <c r="I577" s="132" t="s">
        <v>6112</v>
      </c>
      <c r="J577" s="132" t="s">
        <v>6112</v>
      </c>
      <c r="K577" s="132" t="s">
        <v>6800</v>
      </c>
      <c r="L577" s="132" t="s">
        <v>7493</v>
      </c>
      <c r="M577" s="132" t="s">
        <v>8184</v>
      </c>
      <c r="N577" s="132" t="s">
        <v>8868</v>
      </c>
      <c r="O577" s="132" t="s">
        <v>9541</v>
      </c>
      <c r="P577" s="132" t="s">
        <v>10134</v>
      </c>
    </row>
    <row r="578" spans="1:16" ht="20.5" thickBot="1">
      <c r="A578" t="str">
        <f t="shared" ref="A578:A641" si="9">F578</f>
        <v>화학 기계</v>
      </c>
      <c r="B578" s="145" t="s">
        <v>1641</v>
      </c>
      <c r="D578" s="132" t="s">
        <v>2691</v>
      </c>
      <c r="E578" s="132" t="s">
        <v>3353</v>
      </c>
      <c r="F578" s="132" t="s">
        <v>4043</v>
      </c>
      <c r="G578" s="132" t="s">
        <v>4733</v>
      </c>
      <c r="H578" s="132" t="s">
        <v>5423</v>
      </c>
      <c r="I578" s="132" t="s">
        <v>6113</v>
      </c>
      <c r="J578" s="132" t="s">
        <v>6113</v>
      </c>
      <c r="K578" s="132" t="s">
        <v>6801</v>
      </c>
      <c r="L578" s="132" t="s">
        <v>7494</v>
      </c>
      <c r="M578" s="132" t="s">
        <v>8185</v>
      </c>
      <c r="N578" s="132" t="s">
        <v>8869</v>
      </c>
      <c r="O578" s="132" t="s">
        <v>9542</v>
      </c>
      <c r="P578" s="132" t="s">
        <v>10135</v>
      </c>
    </row>
    <row r="579" spans="1:16" ht="60.5" thickBot="1">
      <c r="A579" t="str">
        <f t="shared" si="9"/>
        <v>주조 장치 · 플라스틱 가공 기계</v>
      </c>
      <c r="B579" s="145" t="s">
        <v>1643</v>
      </c>
      <c r="D579" s="132" t="s">
        <v>2692</v>
      </c>
      <c r="E579" s="132" t="s">
        <v>3354</v>
      </c>
      <c r="F579" s="132" t="s">
        <v>4044</v>
      </c>
      <c r="G579" s="132" t="s">
        <v>4734</v>
      </c>
      <c r="H579" s="132" t="s">
        <v>5424</v>
      </c>
      <c r="I579" s="132" t="s">
        <v>6114</v>
      </c>
      <c r="J579" s="132" t="s">
        <v>6114</v>
      </c>
      <c r="K579" s="132" t="s">
        <v>6802</v>
      </c>
      <c r="L579" s="132" t="s">
        <v>7495</v>
      </c>
      <c r="M579" s="132" t="s">
        <v>8186</v>
      </c>
      <c r="N579" s="132" t="s">
        <v>8870</v>
      </c>
      <c r="O579" s="132" t="s">
        <v>9543</v>
      </c>
      <c r="P579" s="132" t="s">
        <v>10136</v>
      </c>
    </row>
    <row r="580" spans="1:16" ht="30.5" thickBot="1">
      <c r="A580" t="str">
        <f t="shared" si="9"/>
        <v>금속 공작 기계</v>
      </c>
      <c r="B580" s="145" t="s">
        <v>1645</v>
      </c>
      <c r="D580" s="132" t="s">
        <v>2693</v>
      </c>
      <c r="E580" s="132" t="s">
        <v>3355</v>
      </c>
      <c r="F580" s="132" t="s">
        <v>4045</v>
      </c>
      <c r="G580" s="132" t="s">
        <v>4735</v>
      </c>
      <c r="H580" s="132" t="s">
        <v>5425</v>
      </c>
      <c r="I580" s="132" t="s">
        <v>6115</v>
      </c>
      <c r="J580" s="132" t="s">
        <v>6115</v>
      </c>
      <c r="K580" s="132" t="s">
        <v>6803</v>
      </c>
      <c r="L580" s="132" t="s">
        <v>7496</v>
      </c>
      <c r="M580" s="132" t="s">
        <v>8187</v>
      </c>
      <c r="N580" s="132" t="s">
        <v>8871</v>
      </c>
      <c r="O580" s="132" t="s">
        <v>9544</v>
      </c>
      <c r="P580" s="132" t="s">
        <v>10137</v>
      </c>
    </row>
    <row r="581" spans="1:16" ht="40.5" thickBot="1">
      <c r="A581" t="str">
        <f t="shared" si="9"/>
        <v>금속 가공 기계</v>
      </c>
      <c r="B581" s="145" t="s">
        <v>1647</v>
      </c>
      <c r="D581" s="132" t="s">
        <v>2694</v>
      </c>
      <c r="E581" s="132" t="s">
        <v>3356</v>
      </c>
      <c r="F581" s="132" t="s">
        <v>4046</v>
      </c>
      <c r="G581" s="132" t="s">
        <v>4736</v>
      </c>
      <c r="H581" s="132" t="s">
        <v>5426</v>
      </c>
      <c r="I581" s="132" t="s">
        <v>6116</v>
      </c>
      <c r="J581" s="132" t="s">
        <v>6116</v>
      </c>
      <c r="K581" s="132" t="s">
        <v>6804</v>
      </c>
      <c r="L581" s="132" t="s">
        <v>7497</v>
      </c>
      <c r="M581" s="132" t="s">
        <v>8188</v>
      </c>
      <c r="N581" s="132" t="s">
        <v>8872</v>
      </c>
      <c r="O581" s="132" t="s">
        <v>9545</v>
      </c>
      <c r="P581" s="132" t="s">
        <v>10138</v>
      </c>
    </row>
    <row r="582" spans="1:16" ht="20.5" thickBot="1">
      <c r="A582" t="str">
        <f t="shared" si="9"/>
        <v>기계 공구</v>
      </c>
      <c r="B582" s="145" t="s">
        <v>1649</v>
      </c>
      <c r="D582" s="132" t="s">
        <v>2695</v>
      </c>
      <c r="E582" s="132" t="s">
        <v>1649</v>
      </c>
      <c r="F582" s="132" t="s">
        <v>4047</v>
      </c>
      <c r="G582" s="132" t="s">
        <v>4737</v>
      </c>
      <c r="H582" s="132" t="s">
        <v>5427</v>
      </c>
      <c r="I582" s="132" t="s">
        <v>6117</v>
      </c>
      <c r="J582" s="132" t="s">
        <v>6117</v>
      </c>
      <c r="K582" s="132" t="s">
        <v>6805</v>
      </c>
      <c r="L582" s="132" t="s">
        <v>7498</v>
      </c>
      <c r="M582" s="132" t="s">
        <v>8189</v>
      </c>
      <c r="N582" s="132" t="s">
        <v>8873</v>
      </c>
      <c r="O582" s="132" t="s">
        <v>9546</v>
      </c>
      <c r="P582" s="132" t="s">
        <v>10139</v>
      </c>
    </row>
    <row r="583" spans="1:16" ht="50.5" thickBot="1">
      <c r="A583" t="str">
        <f t="shared" si="9"/>
        <v>반도체 제조 장치</v>
      </c>
      <c r="B583" s="145" t="s">
        <v>1651</v>
      </c>
      <c r="D583" s="132" t="s">
        <v>2696</v>
      </c>
      <c r="E583" s="132" t="s">
        <v>3357</v>
      </c>
      <c r="F583" s="132" t="s">
        <v>4048</v>
      </c>
      <c r="G583" s="132" t="s">
        <v>4738</v>
      </c>
      <c r="H583" s="132" t="s">
        <v>5428</v>
      </c>
      <c r="I583" s="132" t="s">
        <v>6118</v>
      </c>
      <c r="J583" s="132" t="s">
        <v>6118</v>
      </c>
      <c r="K583" s="132" t="s">
        <v>6806</v>
      </c>
      <c r="L583" s="132" t="s">
        <v>7499</v>
      </c>
      <c r="M583" s="132" t="s">
        <v>8190</v>
      </c>
      <c r="N583" s="132" t="s">
        <v>8874</v>
      </c>
      <c r="O583" s="132" t="s">
        <v>9547</v>
      </c>
      <c r="P583" s="132" t="s">
        <v>10140</v>
      </c>
    </row>
    <row r="584" spans="1:16" ht="18.5" thickBot="1">
      <c r="A584" t="str">
        <f t="shared" si="9"/>
        <v>금형</v>
      </c>
      <c r="B584" s="145" t="s">
        <v>1653</v>
      </c>
      <c r="D584" s="132" t="s">
        <v>2697</v>
      </c>
      <c r="E584" s="132" t="s">
        <v>3358</v>
      </c>
      <c r="F584" s="132" t="s">
        <v>4049</v>
      </c>
      <c r="G584" s="132" t="s">
        <v>4739</v>
      </c>
      <c r="H584" s="132" t="s">
        <v>5429</v>
      </c>
      <c r="I584" s="132" t="s">
        <v>6119</v>
      </c>
      <c r="J584" s="132" t="s">
        <v>6119</v>
      </c>
      <c r="K584" s="132" t="s">
        <v>6807</v>
      </c>
      <c r="L584" s="132" t="s">
        <v>7500</v>
      </c>
      <c r="M584" s="132" t="s">
        <v>8191</v>
      </c>
      <c r="N584" s="132" t="s">
        <v>8875</v>
      </c>
      <c r="O584" s="132" t="s">
        <v>9548</v>
      </c>
      <c r="P584" s="132" t="s">
        <v>3358</v>
      </c>
    </row>
    <row r="585" spans="1:16" ht="40.5" thickBot="1">
      <c r="A585" t="str">
        <f t="shared" si="9"/>
        <v>진공장치・진공기기</v>
      </c>
      <c r="B585" s="145" t="s">
        <v>1655</v>
      </c>
      <c r="D585" s="132" t="s">
        <v>2698</v>
      </c>
      <c r="E585" s="132" t="s">
        <v>3359</v>
      </c>
      <c r="F585" s="132" t="s">
        <v>4050</v>
      </c>
      <c r="G585" s="132" t="s">
        <v>4740</v>
      </c>
      <c r="H585" s="132" t="s">
        <v>5430</v>
      </c>
      <c r="I585" s="132" t="s">
        <v>6120</v>
      </c>
      <c r="J585" s="132" t="s">
        <v>6120</v>
      </c>
      <c r="K585" s="132" t="s">
        <v>6808</v>
      </c>
      <c r="L585" s="132" t="s">
        <v>7501</v>
      </c>
      <c r="M585" s="132" t="s">
        <v>8192</v>
      </c>
      <c r="N585" s="132" t="s">
        <v>8876</v>
      </c>
      <c r="O585" s="132" t="s">
        <v>9549</v>
      </c>
      <c r="P585" s="132" t="s">
        <v>10141</v>
      </c>
    </row>
    <row r="586" spans="1:16" ht="18.5" thickBot="1">
      <c r="A586" t="str">
        <f t="shared" si="9"/>
        <v>로봇</v>
      </c>
      <c r="B586" s="145" t="s">
        <v>1657</v>
      </c>
      <c r="D586" s="132" t="s">
        <v>2699</v>
      </c>
      <c r="E586" s="132" t="s">
        <v>3360</v>
      </c>
      <c r="F586" s="132" t="s">
        <v>4051</v>
      </c>
      <c r="G586" s="132" t="s">
        <v>4741</v>
      </c>
      <c r="H586" s="132" t="s">
        <v>2699</v>
      </c>
      <c r="I586" s="132" t="s">
        <v>2699</v>
      </c>
      <c r="J586" s="132" t="s">
        <v>2699</v>
      </c>
      <c r="K586" s="132" t="s">
        <v>6809</v>
      </c>
      <c r="L586" s="132" t="s">
        <v>7502</v>
      </c>
      <c r="M586" s="132" t="s">
        <v>8193</v>
      </c>
      <c r="N586" s="132" t="s">
        <v>8877</v>
      </c>
      <c r="O586" s="132" t="s">
        <v>2699</v>
      </c>
      <c r="P586" s="132" t="s">
        <v>10142</v>
      </c>
    </row>
    <row r="587" spans="1:16" ht="30.5" thickBot="1">
      <c r="A587" t="str">
        <f t="shared" si="9"/>
        <v>기타 생산용 기계</v>
      </c>
      <c r="B587" s="145" t="s">
        <v>1659</v>
      </c>
      <c r="D587" s="132" t="s">
        <v>2700</v>
      </c>
      <c r="E587" s="132" t="s">
        <v>3361</v>
      </c>
      <c r="F587" s="132" t="s">
        <v>4052</v>
      </c>
      <c r="G587" s="132" t="s">
        <v>4742</v>
      </c>
      <c r="H587" s="132" t="s">
        <v>5431</v>
      </c>
      <c r="I587" s="132" t="s">
        <v>6121</v>
      </c>
      <c r="J587" s="132" t="s">
        <v>6121</v>
      </c>
      <c r="K587" s="132" t="s">
        <v>6810</v>
      </c>
      <c r="L587" s="132" t="s">
        <v>7503</v>
      </c>
      <c r="M587" s="132" t="s">
        <v>8194</v>
      </c>
      <c r="N587" s="132" t="s">
        <v>8878</v>
      </c>
      <c r="O587" s="132" t="s">
        <v>9550</v>
      </c>
      <c r="P587" s="132" t="s">
        <v>10143</v>
      </c>
    </row>
    <row r="588" spans="1:16" ht="20.5" thickBot="1">
      <c r="A588" t="str">
        <f t="shared" si="9"/>
        <v>복사기</v>
      </c>
      <c r="B588" s="145" t="s">
        <v>1661</v>
      </c>
      <c r="D588" s="132" t="s">
        <v>2701</v>
      </c>
      <c r="E588" s="132" t="s">
        <v>3362</v>
      </c>
      <c r="F588" s="132" t="s">
        <v>4053</v>
      </c>
      <c r="G588" s="132" t="s">
        <v>4743</v>
      </c>
      <c r="H588" s="132" t="s">
        <v>5432</v>
      </c>
      <c r="I588" s="132" t="s">
        <v>6122</v>
      </c>
      <c r="J588" s="132" t="s">
        <v>6122</v>
      </c>
      <c r="K588" s="132" t="s">
        <v>6811</v>
      </c>
      <c r="L588" s="132" t="s">
        <v>7504</v>
      </c>
      <c r="M588" s="132" t="s">
        <v>8195</v>
      </c>
      <c r="N588" s="132" t="s">
        <v>8879</v>
      </c>
      <c r="O588" s="132" t="s">
        <v>9551</v>
      </c>
      <c r="P588" s="132" t="s">
        <v>10144</v>
      </c>
    </row>
    <row r="589" spans="1:16" ht="30.5" thickBot="1">
      <c r="A589" t="str">
        <f t="shared" si="9"/>
        <v>기타 사무용 기계</v>
      </c>
      <c r="B589" s="145" t="s">
        <v>1663</v>
      </c>
      <c r="D589" s="132" t="s">
        <v>2702</v>
      </c>
      <c r="E589" s="132" t="s">
        <v>3363</v>
      </c>
      <c r="F589" s="132" t="s">
        <v>4054</v>
      </c>
      <c r="G589" s="132" t="s">
        <v>4744</v>
      </c>
      <c r="H589" s="132" t="s">
        <v>5433</v>
      </c>
      <c r="I589" s="132" t="s">
        <v>6123</v>
      </c>
      <c r="J589" s="132" t="s">
        <v>6123</v>
      </c>
      <c r="K589" s="132" t="s">
        <v>6812</v>
      </c>
      <c r="L589" s="132" t="s">
        <v>7505</v>
      </c>
      <c r="M589" s="132" t="s">
        <v>8196</v>
      </c>
      <c r="N589" s="132" t="s">
        <v>8880</v>
      </c>
      <c r="O589" s="132" t="s">
        <v>9552</v>
      </c>
      <c r="P589" s="132" t="s">
        <v>10145</v>
      </c>
    </row>
    <row r="590" spans="1:16" ht="40.5" thickBot="1">
      <c r="A590" t="str">
        <f t="shared" si="9"/>
        <v>서비스용・오락용 기기</v>
      </c>
      <c r="B590" s="145" t="s">
        <v>1665</v>
      </c>
      <c r="D590" s="132" t="s">
        <v>2703</v>
      </c>
      <c r="E590" s="132" t="s">
        <v>3364</v>
      </c>
      <c r="F590" s="132" t="s">
        <v>4055</v>
      </c>
      <c r="G590" s="132" t="s">
        <v>4745</v>
      </c>
      <c r="H590" s="132" t="s">
        <v>5434</v>
      </c>
      <c r="I590" s="132" t="s">
        <v>6124</v>
      </c>
      <c r="J590" s="132" t="s">
        <v>6124</v>
      </c>
      <c r="K590" s="132" t="s">
        <v>6813</v>
      </c>
      <c r="L590" s="132" t="s">
        <v>7506</v>
      </c>
      <c r="M590" s="132" t="s">
        <v>8197</v>
      </c>
      <c r="N590" s="132" t="s">
        <v>8881</v>
      </c>
      <c r="O590" s="132" t="s">
        <v>9553</v>
      </c>
      <c r="P590" s="132" t="s">
        <v>10146</v>
      </c>
    </row>
    <row r="591" spans="1:16" ht="30.5" thickBot="1">
      <c r="A591" t="str">
        <f t="shared" si="9"/>
        <v>측정 장비</v>
      </c>
      <c r="B591" s="145" t="s">
        <v>1667</v>
      </c>
      <c r="D591" s="132" t="s">
        <v>2704</v>
      </c>
      <c r="E591" s="132" t="s">
        <v>3365</v>
      </c>
      <c r="F591" s="132" t="s">
        <v>4056</v>
      </c>
      <c r="G591" s="132" t="s">
        <v>4746</v>
      </c>
      <c r="H591" s="132" t="s">
        <v>5435</v>
      </c>
      <c r="I591" s="132" t="s">
        <v>6125</v>
      </c>
      <c r="J591" s="132" t="s">
        <v>6125</v>
      </c>
      <c r="K591" s="132" t="s">
        <v>6814</v>
      </c>
      <c r="L591" s="132" t="s">
        <v>7507</v>
      </c>
      <c r="M591" s="132" t="s">
        <v>8198</v>
      </c>
      <c r="N591" s="132" t="s">
        <v>8882</v>
      </c>
      <c r="O591" s="132" t="s">
        <v>9554</v>
      </c>
      <c r="P591" s="132" t="s">
        <v>10147</v>
      </c>
    </row>
    <row r="592" spans="1:16" ht="30.5" thickBot="1">
      <c r="A592" t="str">
        <f t="shared" si="9"/>
        <v>의료용 기계기구</v>
      </c>
      <c r="B592" s="145" t="s">
        <v>1669</v>
      </c>
      <c r="D592" s="132" t="s">
        <v>2705</v>
      </c>
      <c r="E592" s="132" t="s">
        <v>3366</v>
      </c>
      <c r="F592" s="132" t="s">
        <v>4057</v>
      </c>
      <c r="G592" s="132" t="s">
        <v>4747</v>
      </c>
      <c r="H592" s="132" t="s">
        <v>5436</v>
      </c>
      <c r="I592" s="132" t="s">
        <v>6126</v>
      </c>
      <c r="J592" s="132" t="s">
        <v>6126</v>
      </c>
      <c r="K592" s="132" t="s">
        <v>6815</v>
      </c>
      <c r="L592" s="132" t="s">
        <v>7508</v>
      </c>
      <c r="M592" s="132" t="s">
        <v>8199</v>
      </c>
      <c r="N592" s="132" t="s">
        <v>8883</v>
      </c>
      <c r="O592" s="132" t="s">
        <v>9555</v>
      </c>
      <c r="P592" s="132" t="s">
        <v>10148</v>
      </c>
    </row>
    <row r="593" spans="1:16" ht="20.5" thickBot="1">
      <c r="A593" t="str">
        <f t="shared" si="9"/>
        <v>광학 기계·렌즈</v>
      </c>
      <c r="B593" s="145" t="s">
        <v>1671</v>
      </c>
      <c r="D593" s="132" t="s">
        <v>2706</v>
      </c>
      <c r="E593" s="132" t="s">
        <v>3367</v>
      </c>
      <c r="F593" s="132" t="s">
        <v>4058</v>
      </c>
      <c r="G593" s="132" t="s">
        <v>4748</v>
      </c>
      <c r="H593" s="132" t="s">
        <v>5437</v>
      </c>
      <c r="I593" s="132" t="s">
        <v>6127</v>
      </c>
      <c r="J593" s="132" t="s">
        <v>6127</v>
      </c>
      <c r="K593" s="132" t="s">
        <v>6816</v>
      </c>
      <c r="L593" s="132" t="s">
        <v>7509</v>
      </c>
      <c r="M593" s="132" t="s">
        <v>8200</v>
      </c>
      <c r="N593" s="132" t="s">
        <v>8884</v>
      </c>
      <c r="O593" s="132" t="s">
        <v>9556</v>
      </c>
      <c r="P593" s="132" t="s">
        <v>10149</v>
      </c>
    </row>
    <row r="594" spans="1:16" ht="18.5" thickBot="1">
      <c r="A594" t="str">
        <f t="shared" si="9"/>
        <v>무기</v>
      </c>
      <c r="B594" s="145" t="s">
        <v>1673</v>
      </c>
      <c r="D594" s="132" t="s">
        <v>2707</v>
      </c>
      <c r="E594" s="132" t="s">
        <v>1673</v>
      </c>
      <c r="F594" s="132" t="s">
        <v>4059</v>
      </c>
      <c r="G594" s="132" t="s">
        <v>4749</v>
      </c>
      <c r="H594" s="132" t="s">
        <v>5438</v>
      </c>
      <c r="I594" s="132" t="s">
        <v>6128</v>
      </c>
      <c r="J594" s="132" t="s">
        <v>6128</v>
      </c>
      <c r="K594" s="132" t="s">
        <v>6817</v>
      </c>
      <c r="L594" s="132" t="s">
        <v>7510</v>
      </c>
      <c r="M594" s="132" t="s">
        <v>8201</v>
      </c>
      <c r="N594" s="132" t="s">
        <v>8885</v>
      </c>
      <c r="O594" s="132" t="s">
        <v>9557</v>
      </c>
      <c r="P594" s="132" t="s">
        <v>1673</v>
      </c>
    </row>
    <row r="595" spans="1:16" ht="30.5" thickBot="1">
      <c r="A595" t="str">
        <f t="shared" si="9"/>
        <v>반도체 소자</v>
      </c>
      <c r="B595" s="145" t="s">
        <v>1675</v>
      </c>
      <c r="D595" s="132" t="s">
        <v>2708</v>
      </c>
      <c r="E595" s="132" t="s">
        <v>3368</v>
      </c>
      <c r="F595" s="132" t="s">
        <v>4060</v>
      </c>
      <c r="G595" s="132" t="s">
        <v>4750</v>
      </c>
      <c r="H595" s="132" t="s">
        <v>5439</v>
      </c>
      <c r="I595" s="132" t="s">
        <v>6129</v>
      </c>
      <c r="J595" s="132" t="s">
        <v>6129</v>
      </c>
      <c r="K595" s="132" t="s">
        <v>6818</v>
      </c>
      <c r="L595" s="132" t="s">
        <v>7511</v>
      </c>
      <c r="M595" s="132" t="s">
        <v>8202</v>
      </c>
      <c r="N595" s="132" t="s">
        <v>8886</v>
      </c>
      <c r="O595" s="132" t="s">
        <v>9558</v>
      </c>
      <c r="P595" s="132" t="s">
        <v>10150</v>
      </c>
    </row>
    <row r="596" spans="1:16" ht="20.5" thickBot="1">
      <c r="A596" t="str">
        <f t="shared" si="9"/>
        <v>집적 회로</v>
      </c>
      <c r="B596" s="145" t="s">
        <v>1677</v>
      </c>
      <c r="D596" s="132" t="s">
        <v>2709</v>
      </c>
      <c r="E596" s="132" t="s">
        <v>3369</v>
      </c>
      <c r="F596" s="132" t="s">
        <v>4061</v>
      </c>
      <c r="G596" s="132" t="s">
        <v>4751</v>
      </c>
      <c r="H596" s="132" t="s">
        <v>5440</v>
      </c>
      <c r="I596" s="132" t="s">
        <v>6130</v>
      </c>
      <c r="J596" s="132" t="s">
        <v>6130</v>
      </c>
      <c r="K596" s="132" t="s">
        <v>6819</v>
      </c>
      <c r="L596" s="132" t="s">
        <v>7512</v>
      </c>
      <c r="M596" s="132" t="s">
        <v>8203</v>
      </c>
      <c r="N596" s="132" t="s">
        <v>8887</v>
      </c>
      <c r="O596" s="132" t="s">
        <v>9559</v>
      </c>
      <c r="P596" s="132" t="s">
        <v>10151</v>
      </c>
    </row>
    <row r="597" spans="1:16" ht="20.5" thickBot="1">
      <c r="A597" t="str">
        <f t="shared" si="9"/>
        <v>액정 패널</v>
      </c>
      <c r="B597" s="145" t="s">
        <v>1679</v>
      </c>
      <c r="D597" s="132" t="s">
        <v>2710</v>
      </c>
      <c r="E597" s="132" t="s">
        <v>3370</v>
      </c>
      <c r="F597" s="132" t="s">
        <v>4062</v>
      </c>
      <c r="G597" s="132" t="s">
        <v>4752</v>
      </c>
      <c r="H597" s="132" t="s">
        <v>5441</v>
      </c>
      <c r="I597" s="132" t="s">
        <v>6131</v>
      </c>
      <c r="J597" s="132" t="s">
        <v>6131</v>
      </c>
      <c r="K597" s="132" t="s">
        <v>6820</v>
      </c>
      <c r="L597" s="132" t="s">
        <v>7513</v>
      </c>
      <c r="M597" s="132" t="s">
        <v>8204</v>
      </c>
      <c r="N597" s="132" t="s">
        <v>8888</v>
      </c>
      <c r="O597" s="132" t="s">
        <v>9560</v>
      </c>
      <c r="P597" s="132" t="s">
        <v>3370</v>
      </c>
    </row>
    <row r="598" spans="1:16" ht="40.5" thickBot="1">
      <c r="A598" t="str">
        <f t="shared" si="9"/>
        <v>플랫 패널·전자관</v>
      </c>
      <c r="B598" s="145" t="s">
        <v>1681</v>
      </c>
      <c r="D598" s="132" t="s">
        <v>2711</v>
      </c>
      <c r="E598" s="132" t="s">
        <v>3371</v>
      </c>
      <c r="F598" s="132" t="s">
        <v>4063</v>
      </c>
      <c r="G598" s="132" t="s">
        <v>4753</v>
      </c>
      <c r="H598" s="132" t="s">
        <v>5442</v>
      </c>
      <c r="I598" s="132" t="s">
        <v>6132</v>
      </c>
      <c r="J598" s="132" t="s">
        <v>6132</v>
      </c>
      <c r="K598" s="132" t="s">
        <v>6821</v>
      </c>
      <c r="L598" s="132" t="s">
        <v>7514</v>
      </c>
      <c r="M598" s="132" t="s">
        <v>8205</v>
      </c>
      <c r="N598" s="132" t="s">
        <v>8889</v>
      </c>
      <c r="O598" s="132" t="s">
        <v>9561</v>
      </c>
      <c r="P598" s="132" t="s">
        <v>10152</v>
      </c>
    </row>
    <row r="599" spans="1:16" ht="20.5" thickBot="1">
      <c r="A599" t="str">
        <f t="shared" si="9"/>
        <v>기록 미디어</v>
      </c>
      <c r="B599" s="145" t="s">
        <v>1683</v>
      </c>
      <c r="D599" s="132" t="s">
        <v>2712</v>
      </c>
      <c r="E599" s="132" t="s">
        <v>3372</v>
      </c>
      <c r="F599" s="132" t="s">
        <v>4064</v>
      </c>
      <c r="G599" s="132" t="s">
        <v>4754</v>
      </c>
      <c r="H599" s="132" t="s">
        <v>5443</v>
      </c>
      <c r="I599" s="132" t="s">
        <v>6133</v>
      </c>
      <c r="J599" s="132" t="s">
        <v>6133</v>
      </c>
      <c r="K599" s="132" t="s">
        <v>6822</v>
      </c>
      <c r="L599" s="132" t="s">
        <v>7515</v>
      </c>
      <c r="M599" s="132" t="s">
        <v>8206</v>
      </c>
      <c r="N599" s="132" t="s">
        <v>8890</v>
      </c>
      <c r="O599" s="132" t="s">
        <v>9562</v>
      </c>
      <c r="P599" s="132" t="s">
        <v>10153</v>
      </c>
    </row>
    <row r="600" spans="1:16" ht="20.5" thickBot="1">
      <c r="A600" t="str">
        <f t="shared" si="9"/>
        <v>전자회로</v>
      </c>
      <c r="B600" s="145" t="s">
        <v>50</v>
      </c>
      <c r="D600" s="132" t="s">
        <v>2713</v>
      </c>
      <c r="E600" s="132" t="s">
        <v>3373</v>
      </c>
      <c r="F600" s="132" t="s">
        <v>4065</v>
      </c>
      <c r="G600" s="132" t="s">
        <v>4755</v>
      </c>
      <c r="H600" s="132" t="s">
        <v>5444</v>
      </c>
      <c r="I600" s="132" t="s">
        <v>6134</v>
      </c>
      <c r="J600" s="132" t="s">
        <v>6134</v>
      </c>
      <c r="K600" s="132" t="s">
        <v>6823</v>
      </c>
      <c r="L600" s="132" t="s">
        <v>7516</v>
      </c>
      <c r="M600" s="132" t="s">
        <v>8207</v>
      </c>
      <c r="N600" s="132" t="s">
        <v>8891</v>
      </c>
      <c r="O600" s="132" t="s">
        <v>9563</v>
      </c>
      <c r="P600" s="132" t="s">
        <v>10154</v>
      </c>
    </row>
    <row r="601" spans="1:16" ht="30.5" thickBot="1">
      <c r="A601" t="str">
        <f t="shared" si="9"/>
        <v>기타 전자 부품</v>
      </c>
      <c r="B601" s="145" t="s">
        <v>49</v>
      </c>
      <c r="D601" s="132" t="s">
        <v>2473</v>
      </c>
      <c r="E601" s="132" t="s">
        <v>3150</v>
      </c>
      <c r="F601" s="132" t="s">
        <v>3822</v>
      </c>
      <c r="G601" s="132" t="s">
        <v>4517</v>
      </c>
      <c r="H601" s="132" t="s">
        <v>5208</v>
      </c>
      <c r="I601" s="132" t="s">
        <v>5895</v>
      </c>
      <c r="J601" s="132" t="s">
        <v>5895</v>
      </c>
      <c r="K601" s="132" t="s">
        <v>6584</v>
      </c>
      <c r="L601" s="132" t="s">
        <v>7278</v>
      </c>
      <c r="M601" s="132" t="s">
        <v>7969</v>
      </c>
      <c r="N601" s="132" t="s">
        <v>8655</v>
      </c>
      <c r="O601" s="132" t="s">
        <v>9327</v>
      </c>
      <c r="P601" s="132" t="s">
        <v>9956</v>
      </c>
    </row>
    <row r="602" spans="1:16" ht="30.5" thickBot="1">
      <c r="A602" t="str">
        <f t="shared" si="9"/>
        <v>회전 전기 기계</v>
      </c>
      <c r="B602" s="145" t="s">
        <v>1687</v>
      </c>
      <c r="D602" s="132" t="s">
        <v>2714</v>
      </c>
      <c r="E602" s="132" t="s">
        <v>3374</v>
      </c>
      <c r="F602" s="132" t="s">
        <v>4066</v>
      </c>
      <c r="G602" s="132" t="s">
        <v>4756</v>
      </c>
      <c r="H602" s="132" t="s">
        <v>5445</v>
      </c>
      <c r="I602" s="132" t="s">
        <v>6135</v>
      </c>
      <c r="J602" s="132" t="s">
        <v>6135</v>
      </c>
      <c r="K602" s="132" t="s">
        <v>6824</v>
      </c>
      <c r="L602" s="132" t="s">
        <v>7517</v>
      </c>
      <c r="M602" s="132" t="s">
        <v>8208</v>
      </c>
      <c r="N602" s="132" t="s">
        <v>8892</v>
      </c>
      <c r="O602" s="132" t="s">
        <v>9564</v>
      </c>
      <c r="P602" s="132" t="s">
        <v>10155</v>
      </c>
    </row>
    <row r="603" spans="1:16" ht="30.5" thickBot="1">
      <c r="A603" t="str">
        <f t="shared" si="9"/>
        <v>변압기·변성기</v>
      </c>
      <c r="B603" s="145" t="s">
        <v>1689</v>
      </c>
      <c r="D603" s="132" t="s">
        <v>2715</v>
      </c>
      <c r="E603" s="132" t="s">
        <v>3375</v>
      </c>
      <c r="F603" s="132" t="s">
        <v>4067</v>
      </c>
      <c r="G603" s="132" t="s">
        <v>4757</v>
      </c>
      <c r="H603" s="132" t="s">
        <v>5446</v>
      </c>
      <c r="I603" s="132" t="s">
        <v>6136</v>
      </c>
      <c r="J603" s="132" t="s">
        <v>6136</v>
      </c>
      <c r="K603" s="132" t="s">
        <v>6825</v>
      </c>
      <c r="L603" s="132" t="s">
        <v>7518</v>
      </c>
      <c r="M603" s="132" t="s">
        <v>8209</v>
      </c>
      <c r="N603" s="132" t="s">
        <v>8893</v>
      </c>
      <c r="O603" s="132" t="s">
        <v>5446</v>
      </c>
      <c r="P603" s="132" t="s">
        <v>10156</v>
      </c>
    </row>
    <row r="604" spans="1:16" ht="60.5" thickBot="1">
      <c r="A604" t="str">
        <f t="shared" si="9"/>
        <v>개폐제어장치・배전반</v>
      </c>
      <c r="B604" s="145" t="s">
        <v>1691</v>
      </c>
      <c r="D604" s="132" t="s">
        <v>2716</v>
      </c>
      <c r="E604" s="132" t="s">
        <v>3376</v>
      </c>
      <c r="F604" s="132" t="s">
        <v>4068</v>
      </c>
      <c r="G604" s="132" t="s">
        <v>4758</v>
      </c>
      <c r="H604" s="132" t="s">
        <v>5447</v>
      </c>
      <c r="I604" s="132" t="s">
        <v>6137</v>
      </c>
      <c r="J604" s="132" t="s">
        <v>6137</v>
      </c>
      <c r="K604" s="132" t="s">
        <v>6826</v>
      </c>
      <c r="L604" s="132" t="s">
        <v>7519</v>
      </c>
      <c r="M604" s="132" t="s">
        <v>8210</v>
      </c>
      <c r="N604" s="132" t="s">
        <v>8894</v>
      </c>
      <c r="O604" s="132" t="s">
        <v>9565</v>
      </c>
      <c r="P604" s="132" t="s">
        <v>10157</v>
      </c>
    </row>
    <row r="605" spans="1:16" ht="30.5" thickBot="1">
      <c r="A605" t="str">
        <f t="shared" si="9"/>
        <v>배선기구</v>
      </c>
      <c r="B605" s="145" t="s">
        <v>1693</v>
      </c>
      <c r="D605" s="132" t="s">
        <v>2717</v>
      </c>
      <c r="E605" s="132" t="s">
        <v>3377</v>
      </c>
      <c r="F605" s="132" t="s">
        <v>4069</v>
      </c>
      <c r="G605" s="132" t="s">
        <v>4759</v>
      </c>
      <c r="H605" s="132" t="s">
        <v>5448</v>
      </c>
      <c r="I605" s="132" t="s">
        <v>6138</v>
      </c>
      <c r="J605" s="132" t="s">
        <v>6138</v>
      </c>
      <c r="K605" s="132" t="s">
        <v>6827</v>
      </c>
      <c r="L605" s="132" t="s">
        <v>7520</v>
      </c>
      <c r="M605" s="132" t="s">
        <v>8211</v>
      </c>
      <c r="N605" s="132" t="s">
        <v>8895</v>
      </c>
      <c r="O605" s="132" t="s">
        <v>9566</v>
      </c>
      <c r="P605" s="132" t="s">
        <v>10158</v>
      </c>
    </row>
    <row r="606" spans="1:16" ht="50.5" thickBot="1">
      <c r="A606" t="str">
        <f t="shared" si="9"/>
        <v>내연기관전장품</v>
      </c>
      <c r="B606" s="145" t="s">
        <v>1695</v>
      </c>
      <c r="D606" s="132" t="s">
        <v>2718</v>
      </c>
      <c r="E606" s="132" t="s">
        <v>3378</v>
      </c>
      <c r="F606" s="132" t="s">
        <v>4070</v>
      </c>
      <c r="G606" s="132" t="s">
        <v>4760</v>
      </c>
      <c r="H606" s="132" t="s">
        <v>5449</v>
      </c>
      <c r="I606" s="132" t="s">
        <v>6139</v>
      </c>
      <c r="J606" s="132" t="s">
        <v>6139</v>
      </c>
      <c r="K606" s="132" t="s">
        <v>6828</v>
      </c>
      <c r="L606" s="132" t="s">
        <v>7521</v>
      </c>
      <c r="M606" s="132" t="s">
        <v>8212</v>
      </c>
      <c r="N606" s="132" t="s">
        <v>8896</v>
      </c>
      <c r="O606" s="132" t="s">
        <v>9567</v>
      </c>
      <c r="P606" s="132" t="s">
        <v>10159</v>
      </c>
    </row>
    <row r="607" spans="1:16" ht="40.5" thickBot="1">
      <c r="A607" t="str">
        <f t="shared" si="9"/>
        <v>기타 산업용 전기 장비</v>
      </c>
      <c r="B607" s="145" t="s">
        <v>1697</v>
      </c>
      <c r="D607" s="132" t="s">
        <v>2719</v>
      </c>
      <c r="E607" s="132" t="s">
        <v>3379</v>
      </c>
      <c r="F607" s="132" t="s">
        <v>4071</v>
      </c>
      <c r="G607" s="132" t="s">
        <v>4761</v>
      </c>
      <c r="H607" s="132" t="s">
        <v>5450</v>
      </c>
      <c r="I607" s="132" t="s">
        <v>6140</v>
      </c>
      <c r="J607" s="132" t="s">
        <v>6140</v>
      </c>
      <c r="K607" s="132" t="s">
        <v>6829</v>
      </c>
      <c r="L607" s="132" t="s">
        <v>7522</v>
      </c>
      <c r="M607" s="132" t="s">
        <v>8213</v>
      </c>
      <c r="N607" s="132" t="s">
        <v>8897</v>
      </c>
      <c r="O607" s="132" t="s">
        <v>9568</v>
      </c>
      <c r="P607" s="132" t="s">
        <v>10160</v>
      </c>
    </row>
    <row r="608" spans="1:16" ht="30.5" thickBot="1">
      <c r="A608" t="str">
        <f t="shared" si="9"/>
        <v>민생용 에어컨디셔너</v>
      </c>
      <c r="B608" s="145" t="s">
        <v>1699</v>
      </c>
      <c r="D608" s="132" t="s">
        <v>2720</v>
      </c>
      <c r="E608" s="132" t="s">
        <v>3380</v>
      </c>
      <c r="F608" s="132" t="s">
        <v>4072</v>
      </c>
      <c r="G608" s="132" t="s">
        <v>4762</v>
      </c>
      <c r="H608" s="132" t="s">
        <v>5451</v>
      </c>
      <c r="I608" s="132" t="s">
        <v>6141</v>
      </c>
      <c r="J608" s="132" t="s">
        <v>6141</v>
      </c>
      <c r="K608" s="132" t="s">
        <v>6830</v>
      </c>
      <c r="L608" s="132" t="s">
        <v>7523</v>
      </c>
      <c r="M608" s="132" t="s">
        <v>8214</v>
      </c>
      <c r="N608" s="132" t="s">
        <v>8898</v>
      </c>
      <c r="O608" s="132" t="s">
        <v>9569</v>
      </c>
      <c r="P608" s="132" t="s">
        <v>10161</v>
      </c>
    </row>
    <row r="609" spans="1:16" ht="70.5" thickBot="1">
      <c r="A609" t="str">
        <f t="shared" si="9"/>
        <v>민생용 전기 기기(에어컨 제외)</v>
      </c>
      <c r="B609" s="145" t="s">
        <v>1701</v>
      </c>
      <c r="D609" s="132" t="s">
        <v>2721</v>
      </c>
      <c r="E609" s="132" t="s">
        <v>3381</v>
      </c>
      <c r="F609" s="132" t="s">
        <v>4073</v>
      </c>
      <c r="G609" s="132" t="s">
        <v>4763</v>
      </c>
      <c r="H609" s="132" t="s">
        <v>5452</v>
      </c>
      <c r="I609" s="132" t="s">
        <v>6142</v>
      </c>
      <c r="J609" s="132" t="s">
        <v>6142</v>
      </c>
      <c r="K609" s="132" t="s">
        <v>6831</v>
      </c>
      <c r="L609" s="132" t="s">
        <v>7524</v>
      </c>
      <c r="M609" s="132" t="s">
        <v>8215</v>
      </c>
      <c r="N609" s="132" t="s">
        <v>8899</v>
      </c>
      <c r="O609" s="132" t="s">
        <v>9570</v>
      </c>
      <c r="P609" s="132" t="s">
        <v>10162</v>
      </c>
    </row>
    <row r="610" spans="1:16" ht="30.5" thickBot="1">
      <c r="A610" t="str">
        <f t="shared" si="9"/>
        <v>전자 응용 장치</v>
      </c>
      <c r="B610" s="145" t="s">
        <v>1703</v>
      </c>
      <c r="D610" s="132" t="s">
        <v>2722</v>
      </c>
      <c r="E610" s="132" t="s">
        <v>3382</v>
      </c>
      <c r="F610" s="132" t="s">
        <v>4074</v>
      </c>
      <c r="G610" s="132" t="s">
        <v>4764</v>
      </c>
      <c r="H610" s="132" t="s">
        <v>5453</v>
      </c>
      <c r="I610" s="132" t="s">
        <v>6143</v>
      </c>
      <c r="J610" s="132" t="s">
        <v>6143</v>
      </c>
      <c r="K610" s="132" t="s">
        <v>6832</v>
      </c>
      <c r="L610" s="132" t="s">
        <v>7525</v>
      </c>
      <c r="M610" s="132" t="s">
        <v>8216</v>
      </c>
      <c r="N610" s="132" t="s">
        <v>8900</v>
      </c>
      <c r="O610" s="132" t="s">
        <v>9571</v>
      </c>
      <c r="P610" s="132" t="s">
        <v>10163</v>
      </c>
    </row>
    <row r="611" spans="1:16" ht="30.5" thickBot="1">
      <c r="A611" t="str">
        <f t="shared" si="9"/>
        <v>전기 계측기</v>
      </c>
      <c r="B611" s="145" t="s">
        <v>1705</v>
      </c>
      <c r="D611" s="132" t="s">
        <v>2723</v>
      </c>
      <c r="E611" s="132" t="s">
        <v>3383</v>
      </c>
      <c r="F611" s="132" t="s">
        <v>4075</v>
      </c>
      <c r="G611" s="132" t="s">
        <v>4765</v>
      </c>
      <c r="H611" s="132" t="s">
        <v>5454</v>
      </c>
      <c r="I611" s="132" t="s">
        <v>6144</v>
      </c>
      <c r="J611" s="132" t="s">
        <v>6144</v>
      </c>
      <c r="K611" s="132" t="s">
        <v>6833</v>
      </c>
      <c r="L611" s="132" t="s">
        <v>7526</v>
      </c>
      <c r="M611" s="132" t="s">
        <v>8217</v>
      </c>
      <c r="N611" s="132" t="s">
        <v>8901</v>
      </c>
      <c r="O611" s="132" t="s">
        <v>9572</v>
      </c>
      <c r="P611" s="132" t="s">
        <v>10164</v>
      </c>
    </row>
    <row r="612" spans="1:16" ht="20.5" thickBot="1">
      <c r="A612" t="str">
        <f t="shared" si="9"/>
        <v>전구류</v>
      </c>
      <c r="B612" s="145" t="s">
        <v>1707</v>
      </c>
      <c r="D612" s="132" t="s">
        <v>2724</v>
      </c>
      <c r="E612" s="132" t="s">
        <v>3384</v>
      </c>
      <c r="F612" s="132" t="s">
        <v>4076</v>
      </c>
      <c r="G612" s="132" t="s">
        <v>4766</v>
      </c>
      <c r="H612" s="132" t="s">
        <v>5455</v>
      </c>
      <c r="I612" s="132" t="s">
        <v>6145</v>
      </c>
      <c r="J612" s="132" t="s">
        <v>6145</v>
      </c>
      <c r="K612" s="132" t="s">
        <v>6834</v>
      </c>
      <c r="L612" s="132" t="s">
        <v>7527</v>
      </c>
      <c r="M612" s="132" t="s">
        <v>8218</v>
      </c>
      <c r="N612" s="132" t="s">
        <v>8902</v>
      </c>
      <c r="O612" s="132" t="s">
        <v>9573</v>
      </c>
      <c r="P612" s="132" t="s">
        <v>10165</v>
      </c>
    </row>
    <row r="613" spans="1:16" ht="30.5" thickBot="1">
      <c r="A613" t="str">
        <f t="shared" si="9"/>
        <v>전기 조명기구</v>
      </c>
      <c r="B613" s="145" t="s">
        <v>1709</v>
      </c>
      <c r="D613" s="132" t="s">
        <v>2725</v>
      </c>
      <c r="E613" s="132" t="s">
        <v>3385</v>
      </c>
      <c r="F613" s="132" t="s">
        <v>4077</v>
      </c>
      <c r="G613" s="132" t="s">
        <v>4767</v>
      </c>
      <c r="H613" s="132" t="s">
        <v>5456</v>
      </c>
      <c r="I613" s="132" t="s">
        <v>6146</v>
      </c>
      <c r="J613" s="132" t="s">
        <v>6146</v>
      </c>
      <c r="K613" s="132" t="s">
        <v>6835</v>
      </c>
      <c r="L613" s="132" t="s">
        <v>7528</v>
      </c>
      <c r="M613" s="132" t="s">
        <v>8219</v>
      </c>
      <c r="N613" s="132" t="s">
        <v>8903</v>
      </c>
      <c r="O613" s="132" t="s">
        <v>9574</v>
      </c>
      <c r="P613" s="132" t="s">
        <v>10166</v>
      </c>
    </row>
    <row r="614" spans="1:16" ht="18.5" thickBot="1">
      <c r="A614" t="str">
        <f t="shared" si="9"/>
        <v>배터리</v>
      </c>
      <c r="B614" s="145" t="s">
        <v>1711</v>
      </c>
      <c r="D614" s="132" t="s">
        <v>2726</v>
      </c>
      <c r="E614" s="132" t="s">
        <v>1711</v>
      </c>
      <c r="F614" s="132" t="s">
        <v>4078</v>
      </c>
      <c r="G614" s="132" t="s">
        <v>4768</v>
      </c>
      <c r="H614" s="132" t="s">
        <v>5457</v>
      </c>
      <c r="I614" s="132" t="s">
        <v>6147</v>
      </c>
      <c r="J614" s="132" t="s">
        <v>6147</v>
      </c>
      <c r="K614" s="132" t="s">
        <v>6836</v>
      </c>
      <c r="L614" s="132" t="s">
        <v>7529</v>
      </c>
      <c r="M614" s="132" t="s">
        <v>8220</v>
      </c>
      <c r="N614" s="132" t="s">
        <v>8904</v>
      </c>
      <c r="O614" s="132" t="s">
        <v>9575</v>
      </c>
      <c r="P614" s="132" t="s">
        <v>10167</v>
      </c>
    </row>
    <row r="615" spans="1:16" ht="30.5" thickBot="1">
      <c r="A615" t="str">
        <f t="shared" si="9"/>
        <v>기타 전기 기계 기구</v>
      </c>
      <c r="B615" s="145" t="s">
        <v>1713</v>
      </c>
      <c r="D615" s="132" t="s">
        <v>2727</v>
      </c>
      <c r="E615" s="132" t="s">
        <v>3386</v>
      </c>
      <c r="F615" s="132" t="s">
        <v>4079</v>
      </c>
      <c r="G615" s="132" t="s">
        <v>4769</v>
      </c>
      <c r="H615" s="132" t="s">
        <v>5458</v>
      </c>
      <c r="I615" s="132" t="s">
        <v>6148</v>
      </c>
      <c r="J615" s="132" t="s">
        <v>6148</v>
      </c>
      <c r="K615" s="132" t="s">
        <v>6837</v>
      </c>
      <c r="L615" s="132" t="s">
        <v>7530</v>
      </c>
      <c r="M615" s="132" t="s">
        <v>8221</v>
      </c>
      <c r="N615" s="132" t="s">
        <v>8905</v>
      </c>
      <c r="O615" s="132" t="s">
        <v>9576</v>
      </c>
      <c r="P615" s="132" t="s">
        <v>10168</v>
      </c>
    </row>
    <row r="616" spans="1:16" ht="40.5" thickBot="1">
      <c r="A616" t="str">
        <f t="shared" si="9"/>
        <v>유선 통신 장비</v>
      </c>
      <c r="B616" s="145" t="s">
        <v>1715</v>
      </c>
      <c r="D616" s="132" t="s">
        <v>2728</v>
      </c>
      <c r="E616" s="132" t="s">
        <v>3387</v>
      </c>
      <c r="F616" s="132" t="s">
        <v>4080</v>
      </c>
      <c r="G616" s="132" t="s">
        <v>4770</v>
      </c>
      <c r="H616" s="132" t="s">
        <v>5459</v>
      </c>
      <c r="I616" s="132" t="s">
        <v>6149</v>
      </c>
      <c r="J616" s="132" t="s">
        <v>6149</v>
      </c>
      <c r="K616" s="132" t="s">
        <v>6838</v>
      </c>
      <c r="L616" s="132" t="s">
        <v>7531</v>
      </c>
      <c r="M616" s="132" t="s">
        <v>8222</v>
      </c>
      <c r="N616" s="132" t="s">
        <v>8906</v>
      </c>
      <c r="O616" s="132" t="s">
        <v>9577</v>
      </c>
      <c r="P616" s="132" t="s">
        <v>10169</v>
      </c>
    </row>
    <row r="617" spans="1:16" ht="20.5" thickBot="1">
      <c r="A617" t="str">
        <f t="shared" si="9"/>
        <v>휴대 전화</v>
      </c>
      <c r="B617" s="145" t="s">
        <v>1717</v>
      </c>
      <c r="D617" s="132" t="s">
        <v>2729</v>
      </c>
      <c r="E617" s="132" t="s">
        <v>3388</v>
      </c>
      <c r="F617" s="132" t="s">
        <v>4081</v>
      </c>
      <c r="G617" s="132" t="s">
        <v>4771</v>
      </c>
      <c r="H617" s="132" t="s">
        <v>5460</v>
      </c>
      <c r="I617" s="132" t="s">
        <v>6150</v>
      </c>
      <c r="J617" s="132" t="s">
        <v>6150</v>
      </c>
      <c r="K617" s="132" t="s">
        <v>6839</v>
      </c>
      <c r="L617" s="132" t="s">
        <v>7532</v>
      </c>
      <c r="M617" s="132" t="s">
        <v>8223</v>
      </c>
      <c r="N617" s="132" t="s">
        <v>8907</v>
      </c>
      <c r="O617" s="132" t="s">
        <v>9578</v>
      </c>
      <c r="P617" s="132" t="s">
        <v>10170</v>
      </c>
    </row>
    <row r="618" spans="1:16" ht="70.5" thickBot="1">
      <c r="A618" t="str">
        <f t="shared" si="9"/>
        <v>무선 통신 기기(휴대폰 제외)</v>
      </c>
      <c r="B618" s="145" t="s">
        <v>1719</v>
      </c>
      <c r="D618" s="132" t="s">
        <v>2730</v>
      </c>
      <c r="E618" s="132" t="s">
        <v>3389</v>
      </c>
      <c r="F618" s="132" t="s">
        <v>4082</v>
      </c>
      <c r="G618" s="132" t="s">
        <v>4772</v>
      </c>
      <c r="H618" s="132" t="s">
        <v>5461</v>
      </c>
      <c r="I618" s="132" t="s">
        <v>6151</v>
      </c>
      <c r="J618" s="132" t="s">
        <v>6151</v>
      </c>
      <c r="K618" s="132" t="s">
        <v>6840</v>
      </c>
      <c r="L618" s="132" t="s">
        <v>7533</v>
      </c>
      <c r="M618" s="132" t="s">
        <v>8224</v>
      </c>
      <c r="N618" s="132" t="s">
        <v>8908</v>
      </c>
      <c r="O618" s="132" t="s">
        <v>9579</v>
      </c>
      <c r="P618" s="132" t="s">
        <v>10171</v>
      </c>
    </row>
    <row r="619" spans="1:16" ht="30.5" thickBot="1">
      <c r="A619" t="str">
        <f t="shared" si="9"/>
        <v>라디오 TV 수신기</v>
      </c>
      <c r="B619" s="145" t="s">
        <v>1721</v>
      </c>
      <c r="D619" s="132" t="s">
        <v>2731</v>
      </c>
      <c r="E619" s="132" t="s">
        <v>3390</v>
      </c>
      <c r="F619" s="132" t="s">
        <v>4083</v>
      </c>
      <c r="G619" s="132" t="s">
        <v>4773</v>
      </c>
      <c r="H619" s="132" t="s">
        <v>5462</v>
      </c>
      <c r="I619" s="132" t="s">
        <v>6152</v>
      </c>
      <c r="J619" s="132" t="s">
        <v>6152</v>
      </c>
      <c r="K619" s="132" t="s">
        <v>6841</v>
      </c>
      <c r="L619" s="132" t="s">
        <v>7534</v>
      </c>
      <c r="M619" s="132" t="s">
        <v>8225</v>
      </c>
      <c r="N619" s="132" t="s">
        <v>8909</v>
      </c>
      <c r="O619" s="132" t="s">
        <v>9580</v>
      </c>
      <c r="P619" s="132" t="s">
        <v>10172</v>
      </c>
    </row>
    <row r="620" spans="1:16" ht="40.5" thickBot="1">
      <c r="A620" t="str">
        <f t="shared" si="9"/>
        <v>기타 통신 장비</v>
      </c>
      <c r="B620" s="145" t="s">
        <v>1723</v>
      </c>
      <c r="D620" s="132" t="s">
        <v>2732</v>
      </c>
      <c r="E620" s="132" t="s">
        <v>3391</v>
      </c>
      <c r="F620" s="132" t="s">
        <v>4084</v>
      </c>
      <c r="G620" s="132" t="s">
        <v>4774</v>
      </c>
      <c r="H620" s="132" t="s">
        <v>5463</v>
      </c>
      <c r="I620" s="132" t="s">
        <v>6153</v>
      </c>
      <c r="J620" s="132" t="s">
        <v>6153</v>
      </c>
      <c r="K620" s="132" t="s">
        <v>6842</v>
      </c>
      <c r="L620" s="132" t="s">
        <v>7535</v>
      </c>
      <c r="M620" s="132" t="s">
        <v>8226</v>
      </c>
      <c r="N620" s="132" t="s">
        <v>8910</v>
      </c>
      <c r="O620" s="132" t="s">
        <v>9581</v>
      </c>
      <c r="P620" s="132" t="s">
        <v>10173</v>
      </c>
    </row>
    <row r="621" spans="1:16" ht="40.5" thickBot="1">
      <c r="A621" t="str">
        <f t="shared" si="9"/>
        <v>비디오 기기・디지털 카메라</v>
      </c>
      <c r="B621" s="145" t="s">
        <v>1725</v>
      </c>
      <c r="D621" s="132" t="s">
        <v>2733</v>
      </c>
      <c r="E621" s="132" t="s">
        <v>3392</v>
      </c>
      <c r="F621" s="132" t="s">
        <v>4085</v>
      </c>
      <c r="G621" s="132" t="s">
        <v>4775</v>
      </c>
      <c r="H621" s="132" t="s">
        <v>5464</v>
      </c>
      <c r="I621" s="132" t="s">
        <v>6154</v>
      </c>
      <c r="J621" s="132" t="s">
        <v>6154</v>
      </c>
      <c r="K621" s="132" t="s">
        <v>6843</v>
      </c>
      <c r="L621" s="132" t="s">
        <v>7536</v>
      </c>
      <c r="M621" s="132" t="s">
        <v>8227</v>
      </c>
      <c r="N621" s="132" t="s">
        <v>8911</v>
      </c>
      <c r="O621" s="132" t="s">
        <v>9582</v>
      </c>
      <c r="P621" s="132" t="s">
        <v>10174</v>
      </c>
    </row>
    <row r="622" spans="1:16" ht="30.5" thickBot="1">
      <c r="A622" t="str">
        <f t="shared" si="9"/>
        <v>전기 음향 장비</v>
      </c>
      <c r="B622" s="145" t="s">
        <v>1727</v>
      </c>
      <c r="D622" s="132" t="s">
        <v>2734</v>
      </c>
      <c r="E622" s="132" t="s">
        <v>3393</v>
      </c>
      <c r="F622" s="132" t="s">
        <v>4086</v>
      </c>
      <c r="G622" s="132" t="s">
        <v>4776</v>
      </c>
      <c r="H622" s="132" t="s">
        <v>5465</v>
      </c>
      <c r="I622" s="132" t="s">
        <v>6155</v>
      </c>
      <c r="J622" s="132" t="s">
        <v>6155</v>
      </c>
      <c r="K622" s="132" t="s">
        <v>6844</v>
      </c>
      <c r="L622" s="132" t="s">
        <v>7537</v>
      </c>
      <c r="M622" s="132" t="s">
        <v>8228</v>
      </c>
      <c r="N622" s="132" t="s">
        <v>8912</v>
      </c>
      <c r="O622" s="132" t="s">
        <v>9583</v>
      </c>
      <c r="P622" s="132" t="s">
        <v>10175</v>
      </c>
    </row>
    <row r="623" spans="1:16" ht="30.5" thickBot="1">
      <c r="A623" t="str">
        <f t="shared" si="9"/>
        <v>개인용 컴퓨터</v>
      </c>
      <c r="B623" s="145" t="s">
        <v>1729</v>
      </c>
      <c r="D623" s="132" t="s">
        <v>2174</v>
      </c>
      <c r="E623" s="132" t="s">
        <v>3394</v>
      </c>
      <c r="F623" s="132" t="s">
        <v>4087</v>
      </c>
      <c r="G623" s="132" t="s">
        <v>4777</v>
      </c>
      <c r="H623" s="132" t="s">
        <v>5466</v>
      </c>
      <c r="I623" s="132" t="s">
        <v>6156</v>
      </c>
      <c r="J623" s="132" t="s">
        <v>6156</v>
      </c>
      <c r="K623" s="132" t="s">
        <v>6845</v>
      </c>
      <c r="L623" s="132" t="s">
        <v>7538</v>
      </c>
      <c r="M623" s="132" t="s">
        <v>8229</v>
      </c>
      <c r="N623" s="132" t="s">
        <v>8913</v>
      </c>
      <c r="O623" s="132" t="s">
        <v>9584</v>
      </c>
      <c r="P623" s="132" t="s">
        <v>10176</v>
      </c>
    </row>
    <row r="624" spans="1:16" ht="60.5" thickBot="1">
      <c r="A624" t="str">
        <f t="shared" si="9"/>
        <v>전자 계산기 본체(PC를 제외한다.)</v>
      </c>
      <c r="B624" s="145" t="s">
        <v>1731</v>
      </c>
      <c r="D624" s="132" t="s">
        <v>2735</v>
      </c>
      <c r="E624" s="132" t="s">
        <v>3395</v>
      </c>
      <c r="F624" s="132" t="s">
        <v>4088</v>
      </c>
      <c r="G624" s="132" t="s">
        <v>4778</v>
      </c>
      <c r="H624" s="132" t="s">
        <v>5467</v>
      </c>
      <c r="I624" s="132" t="s">
        <v>6157</v>
      </c>
      <c r="J624" s="132" t="s">
        <v>6157</v>
      </c>
      <c r="K624" s="132" t="s">
        <v>6846</v>
      </c>
      <c r="L624" s="132" t="s">
        <v>7539</v>
      </c>
      <c r="M624" s="132" t="s">
        <v>8230</v>
      </c>
      <c r="N624" s="132" t="s">
        <v>8914</v>
      </c>
      <c r="O624" s="132" t="s">
        <v>9585</v>
      </c>
      <c r="P624" s="132" t="s">
        <v>10177</v>
      </c>
    </row>
    <row r="625" spans="1:16" ht="40.5" thickBot="1">
      <c r="A625" t="str">
        <f t="shared" si="9"/>
        <v>전자 계산기 부속 장치</v>
      </c>
      <c r="B625" s="145" t="s">
        <v>1733</v>
      </c>
      <c r="D625" s="132" t="s">
        <v>2736</v>
      </c>
      <c r="E625" s="132" t="s">
        <v>3396</v>
      </c>
      <c r="F625" s="132" t="s">
        <v>4089</v>
      </c>
      <c r="G625" s="132" t="s">
        <v>4779</v>
      </c>
      <c r="H625" s="132" t="s">
        <v>5468</v>
      </c>
      <c r="I625" s="132" t="s">
        <v>6158</v>
      </c>
      <c r="J625" s="132" t="s">
        <v>6158</v>
      </c>
      <c r="K625" s="132" t="s">
        <v>6847</v>
      </c>
      <c r="L625" s="132" t="s">
        <v>7540</v>
      </c>
      <c r="M625" s="132" t="s">
        <v>8231</v>
      </c>
      <c r="N625" s="132" t="s">
        <v>8915</v>
      </c>
      <c r="O625" s="132" t="s">
        <v>9586</v>
      </c>
      <c r="P625" s="132" t="s">
        <v>10178</v>
      </c>
    </row>
    <row r="626" spans="1:16" ht="20.5" thickBot="1">
      <c r="A626" t="str">
        <f t="shared" si="9"/>
        <v>승용차</v>
      </c>
      <c r="B626" s="145" t="s">
        <v>1349</v>
      </c>
      <c r="D626" s="132" t="s">
        <v>2480</v>
      </c>
      <c r="E626" s="132" t="s">
        <v>3157</v>
      </c>
      <c r="F626" s="132" t="s">
        <v>3829</v>
      </c>
      <c r="G626" s="132" t="s">
        <v>4524</v>
      </c>
      <c r="H626" s="132" t="s">
        <v>5215</v>
      </c>
      <c r="I626" s="132" t="s">
        <v>5902</v>
      </c>
      <c r="J626" s="132" t="s">
        <v>5902</v>
      </c>
      <c r="K626" s="132" t="s">
        <v>6591</v>
      </c>
      <c r="L626" s="132" t="s">
        <v>7285</v>
      </c>
      <c r="M626" s="132" t="s">
        <v>7976</v>
      </c>
      <c r="N626" s="132" t="s">
        <v>8662</v>
      </c>
      <c r="O626" s="132" t="s">
        <v>9334</v>
      </c>
      <c r="P626" s="132" t="s">
        <v>9963</v>
      </c>
    </row>
    <row r="627" spans="1:16" ht="40.5" thickBot="1">
      <c r="A627" t="str">
        <f t="shared" si="9"/>
        <v>트럭, 버스, 기타 자동차</v>
      </c>
      <c r="B627" s="145" t="s">
        <v>1736</v>
      </c>
      <c r="D627" s="132" t="s">
        <v>2737</v>
      </c>
      <c r="E627" s="132" t="s">
        <v>3397</v>
      </c>
      <c r="F627" s="132" t="s">
        <v>4090</v>
      </c>
      <c r="G627" s="132" t="s">
        <v>4780</v>
      </c>
      <c r="H627" s="132" t="s">
        <v>5469</v>
      </c>
      <c r="I627" s="132" t="s">
        <v>6159</v>
      </c>
      <c r="J627" s="132" t="s">
        <v>6159</v>
      </c>
      <c r="K627" s="132" t="s">
        <v>6848</v>
      </c>
      <c r="L627" s="132" t="s">
        <v>7541</v>
      </c>
      <c r="M627" s="132" t="s">
        <v>8232</v>
      </c>
      <c r="N627" s="132" t="s">
        <v>8916</v>
      </c>
      <c r="O627" s="132" t="s">
        <v>9587</v>
      </c>
      <c r="P627" s="132" t="s">
        <v>10179</v>
      </c>
    </row>
    <row r="628" spans="1:16" ht="30.5" thickBot="1">
      <c r="A628" t="str">
        <f t="shared" si="9"/>
        <v>이륜차</v>
      </c>
      <c r="B628" s="145" t="s">
        <v>1738</v>
      </c>
      <c r="D628" s="132" t="s">
        <v>2738</v>
      </c>
      <c r="E628" s="132" t="s">
        <v>3398</v>
      </c>
      <c r="F628" s="132" t="s">
        <v>4091</v>
      </c>
      <c r="G628" s="132" t="s">
        <v>4781</v>
      </c>
      <c r="H628" s="132" t="s">
        <v>5470</v>
      </c>
      <c r="I628" s="132" t="s">
        <v>6160</v>
      </c>
      <c r="J628" s="132" t="s">
        <v>6160</v>
      </c>
      <c r="K628" s="132" t="s">
        <v>6849</v>
      </c>
      <c r="L628" s="132" t="s">
        <v>7542</v>
      </c>
      <c r="M628" s="132" t="s">
        <v>8233</v>
      </c>
      <c r="N628" s="132" t="s">
        <v>8917</v>
      </c>
      <c r="O628" s="132" t="s">
        <v>9588</v>
      </c>
      <c r="P628" s="132" t="s">
        <v>10180</v>
      </c>
    </row>
    <row r="629" spans="1:16" ht="40.5" thickBot="1">
      <c r="A629" t="str">
        <f t="shared" si="9"/>
        <v>자동차용 내연기관</v>
      </c>
      <c r="B629" s="145" t="s">
        <v>1740</v>
      </c>
      <c r="D629" s="132" t="s">
        <v>2739</v>
      </c>
      <c r="E629" s="132" t="s">
        <v>3399</v>
      </c>
      <c r="F629" s="132" t="s">
        <v>4092</v>
      </c>
      <c r="G629" s="132" t="s">
        <v>4782</v>
      </c>
      <c r="H629" s="132" t="s">
        <v>5471</v>
      </c>
      <c r="I629" s="132" t="s">
        <v>6161</v>
      </c>
      <c r="J629" s="132" t="s">
        <v>6161</v>
      </c>
      <c r="K629" s="132" t="s">
        <v>6850</v>
      </c>
      <c r="L629" s="132" t="s">
        <v>7543</v>
      </c>
      <c r="M629" s="132" t="s">
        <v>8234</v>
      </c>
      <c r="N629" s="132" t="s">
        <v>8918</v>
      </c>
      <c r="O629" s="132" t="s">
        <v>9589</v>
      </c>
      <c r="P629" s="132" t="s">
        <v>10181</v>
      </c>
    </row>
    <row r="630" spans="1:16" ht="20.5" thickBot="1">
      <c r="A630" t="str">
        <f t="shared" si="9"/>
        <v>자동차 부품</v>
      </c>
      <c r="B630" s="145" t="s">
        <v>1742</v>
      </c>
      <c r="D630" s="132" t="s">
        <v>2740</v>
      </c>
      <c r="E630" s="132" t="s">
        <v>3400</v>
      </c>
      <c r="F630" s="132" t="s">
        <v>4093</v>
      </c>
      <c r="G630" s="132" t="s">
        <v>4783</v>
      </c>
      <c r="H630" s="132" t="s">
        <v>5472</v>
      </c>
      <c r="I630" s="132" t="s">
        <v>6162</v>
      </c>
      <c r="J630" s="132" t="s">
        <v>6162</v>
      </c>
      <c r="K630" s="132" t="s">
        <v>6851</v>
      </c>
      <c r="L630" s="132" t="s">
        <v>7544</v>
      </c>
      <c r="M630" s="132" t="s">
        <v>8235</v>
      </c>
      <c r="N630" s="132" t="s">
        <v>8919</v>
      </c>
      <c r="O630" s="132" t="s">
        <v>9590</v>
      </c>
      <c r="P630" s="132" t="s">
        <v>10182</v>
      </c>
    </row>
    <row r="631" spans="1:16" ht="20.5" thickBot="1">
      <c r="A631" t="str">
        <f t="shared" si="9"/>
        <v>강선</v>
      </c>
      <c r="B631" s="145" t="s">
        <v>1744</v>
      </c>
      <c r="D631" s="132" t="s">
        <v>2741</v>
      </c>
      <c r="E631" s="132" t="s">
        <v>1744</v>
      </c>
      <c r="F631" s="132" t="s">
        <v>4094</v>
      </c>
      <c r="G631" s="132" t="s">
        <v>4784</v>
      </c>
      <c r="H631" s="132" t="s">
        <v>5473</v>
      </c>
      <c r="I631" s="132" t="s">
        <v>6163</v>
      </c>
      <c r="J631" s="132" t="s">
        <v>6163</v>
      </c>
      <c r="K631" s="132" t="s">
        <v>6852</v>
      </c>
      <c r="L631" s="132" t="s">
        <v>7545</v>
      </c>
      <c r="M631" s="132" t="s">
        <v>8236</v>
      </c>
      <c r="N631" s="132" t="s">
        <v>8920</v>
      </c>
      <c r="O631" s="132" t="s">
        <v>9591</v>
      </c>
      <c r="P631" s="132" t="s">
        <v>10183</v>
      </c>
    </row>
    <row r="632" spans="1:16" ht="20.5" thickBot="1">
      <c r="A632" t="str">
        <f t="shared" si="9"/>
        <v>기타 선박</v>
      </c>
      <c r="B632" s="145" t="s">
        <v>1746</v>
      </c>
      <c r="D632" s="132" t="s">
        <v>2742</v>
      </c>
      <c r="E632" s="132" t="s">
        <v>3401</v>
      </c>
      <c r="F632" s="132" t="s">
        <v>4095</v>
      </c>
      <c r="G632" s="132" t="s">
        <v>4785</v>
      </c>
      <c r="H632" s="132" t="s">
        <v>5474</v>
      </c>
      <c r="I632" s="132" t="s">
        <v>6164</v>
      </c>
      <c r="J632" s="132" t="s">
        <v>6164</v>
      </c>
      <c r="K632" s="132" t="s">
        <v>6853</v>
      </c>
      <c r="L632" s="132" t="s">
        <v>7546</v>
      </c>
      <c r="M632" s="132" t="s">
        <v>8237</v>
      </c>
      <c r="N632" s="132" t="s">
        <v>8921</v>
      </c>
      <c r="O632" s="132" t="s">
        <v>9592</v>
      </c>
      <c r="P632" s="132" t="s">
        <v>10184</v>
      </c>
    </row>
    <row r="633" spans="1:16" ht="40.5" thickBot="1">
      <c r="A633" t="str">
        <f t="shared" si="9"/>
        <v>선박 내연 기관</v>
      </c>
      <c r="B633" s="145" t="s">
        <v>1748</v>
      </c>
      <c r="D633" s="132" t="s">
        <v>2743</v>
      </c>
      <c r="E633" s="132" t="s">
        <v>3402</v>
      </c>
      <c r="F633" s="132" t="s">
        <v>4096</v>
      </c>
      <c r="G633" s="132" t="s">
        <v>4786</v>
      </c>
      <c r="H633" s="132" t="s">
        <v>5475</v>
      </c>
      <c r="I633" s="132" t="s">
        <v>6165</v>
      </c>
      <c r="J633" s="132" t="s">
        <v>6165</v>
      </c>
      <c r="K633" s="132" t="s">
        <v>6854</v>
      </c>
      <c r="L633" s="132" t="s">
        <v>7547</v>
      </c>
      <c r="M633" s="132" t="s">
        <v>8238</v>
      </c>
      <c r="N633" s="132" t="s">
        <v>8922</v>
      </c>
      <c r="O633" s="132" t="s">
        <v>9593</v>
      </c>
      <c r="P633" s="132" t="s">
        <v>10185</v>
      </c>
    </row>
    <row r="634" spans="1:16" ht="20.5" thickBot="1">
      <c r="A634" t="str">
        <f t="shared" si="9"/>
        <v>선박 수리</v>
      </c>
      <c r="B634" s="145" t="s">
        <v>1750</v>
      </c>
      <c r="D634" s="132" t="s">
        <v>2744</v>
      </c>
      <c r="E634" s="132" t="s">
        <v>3403</v>
      </c>
      <c r="F634" s="132" t="s">
        <v>4097</v>
      </c>
      <c r="G634" s="132" t="s">
        <v>4787</v>
      </c>
      <c r="H634" s="132" t="s">
        <v>5476</v>
      </c>
      <c r="I634" s="132" t="s">
        <v>6166</v>
      </c>
      <c r="J634" s="132" t="s">
        <v>6166</v>
      </c>
      <c r="K634" s="132" t="s">
        <v>6855</v>
      </c>
      <c r="L634" s="132" t="s">
        <v>7548</v>
      </c>
      <c r="M634" s="132" t="s">
        <v>8239</v>
      </c>
      <c r="N634" s="132" t="s">
        <v>8923</v>
      </c>
      <c r="O634" s="132" t="s">
        <v>9594</v>
      </c>
      <c r="P634" s="132" t="s">
        <v>3403</v>
      </c>
    </row>
    <row r="635" spans="1:16" ht="20.5" thickBot="1">
      <c r="A635" t="str">
        <f t="shared" si="9"/>
        <v>철도 차량</v>
      </c>
      <c r="B635" s="145" t="s">
        <v>1752</v>
      </c>
      <c r="D635" s="132" t="s">
        <v>2745</v>
      </c>
      <c r="E635" s="132" t="s">
        <v>3404</v>
      </c>
      <c r="F635" s="132" t="s">
        <v>4098</v>
      </c>
      <c r="G635" s="132" t="s">
        <v>4788</v>
      </c>
      <c r="H635" s="132" t="s">
        <v>5477</v>
      </c>
      <c r="I635" s="132" t="s">
        <v>6167</v>
      </c>
      <c r="J635" s="132" t="s">
        <v>6167</v>
      </c>
      <c r="K635" s="132" t="s">
        <v>6856</v>
      </c>
      <c r="L635" s="132" t="s">
        <v>7549</v>
      </c>
      <c r="M635" s="132" t="s">
        <v>8240</v>
      </c>
      <c r="N635" s="132" t="s">
        <v>8924</v>
      </c>
      <c r="O635" s="132" t="s">
        <v>9595</v>
      </c>
      <c r="P635" s="132" t="s">
        <v>10186</v>
      </c>
    </row>
    <row r="636" spans="1:16" ht="30.5" thickBot="1">
      <c r="A636" t="str">
        <f t="shared" si="9"/>
        <v>철도 차량 수리</v>
      </c>
      <c r="B636" s="145" t="s">
        <v>1754</v>
      </c>
      <c r="D636" s="132" t="s">
        <v>2746</v>
      </c>
      <c r="E636" s="132" t="s">
        <v>3405</v>
      </c>
      <c r="F636" s="132" t="s">
        <v>4099</v>
      </c>
      <c r="G636" s="132" t="s">
        <v>4789</v>
      </c>
      <c r="H636" s="132" t="s">
        <v>5478</v>
      </c>
      <c r="I636" s="132" t="s">
        <v>6168</v>
      </c>
      <c r="J636" s="132" t="s">
        <v>6168</v>
      </c>
      <c r="K636" s="132" t="s">
        <v>6857</v>
      </c>
      <c r="L636" s="132" t="s">
        <v>7550</v>
      </c>
      <c r="M636" s="132" t="s">
        <v>8241</v>
      </c>
      <c r="N636" s="132" t="s">
        <v>8925</v>
      </c>
      <c r="O636" s="132" t="s">
        <v>9596</v>
      </c>
      <c r="P636" s="132" t="s">
        <v>10187</v>
      </c>
    </row>
    <row r="637" spans="1:16" ht="20.5" thickBot="1">
      <c r="A637" t="str">
        <f t="shared" si="9"/>
        <v>항공기</v>
      </c>
      <c r="B637" s="145" t="s">
        <v>1756</v>
      </c>
      <c r="D637" s="132" t="s">
        <v>2747</v>
      </c>
      <c r="E637" s="132" t="s">
        <v>3406</v>
      </c>
      <c r="F637" s="132" t="s">
        <v>4100</v>
      </c>
      <c r="G637" s="132" t="s">
        <v>4790</v>
      </c>
      <c r="H637" s="132" t="s">
        <v>5479</v>
      </c>
      <c r="I637" s="132" t="s">
        <v>6169</v>
      </c>
      <c r="J637" s="132" t="s">
        <v>6169</v>
      </c>
      <c r="K637" s="132" t="s">
        <v>6858</v>
      </c>
      <c r="L637" s="132" t="s">
        <v>7551</v>
      </c>
      <c r="M637" s="132" t="s">
        <v>8242</v>
      </c>
      <c r="N637" s="132" t="s">
        <v>8926</v>
      </c>
      <c r="O637" s="132" t="s">
        <v>9597</v>
      </c>
      <c r="P637" s="132" t="s">
        <v>10188</v>
      </c>
    </row>
    <row r="638" spans="1:16" ht="20.5" thickBot="1">
      <c r="A638" t="str">
        <f t="shared" si="9"/>
        <v>항공기 수리</v>
      </c>
      <c r="B638" s="145" t="s">
        <v>1758</v>
      </c>
      <c r="D638" s="132" t="s">
        <v>2748</v>
      </c>
      <c r="E638" s="132" t="s">
        <v>3407</v>
      </c>
      <c r="F638" s="132" t="s">
        <v>4101</v>
      </c>
      <c r="G638" s="132" t="s">
        <v>4791</v>
      </c>
      <c r="H638" s="132" t="s">
        <v>5480</v>
      </c>
      <c r="I638" s="132" t="s">
        <v>6170</v>
      </c>
      <c r="J638" s="132" t="s">
        <v>6170</v>
      </c>
      <c r="K638" s="132" t="s">
        <v>6859</v>
      </c>
      <c r="L638" s="132" t="s">
        <v>7552</v>
      </c>
      <c r="M638" s="132" t="s">
        <v>8243</v>
      </c>
      <c r="N638" s="132" t="s">
        <v>8927</v>
      </c>
      <c r="O638" s="132" t="s">
        <v>9598</v>
      </c>
      <c r="P638" s="132" t="s">
        <v>10189</v>
      </c>
    </row>
    <row r="639" spans="1:16" ht="18.5" thickBot="1">
      <c r="A639" t="str">
        <f t="shared" si="9"/>
        <v>자전거</v>
      </c>
      <c r="B639" s="145" t="s">
        <v>1760</v>
      </c>
      <c r="D639" s="132" t="s">
        <v>2749</v>
      </c>
      <c r="E639" s="132" t="s">
        <v>3408</v>
      </c>
      <c r="F639" s="132" t="s">
        <v>4102</v>
      </c>
      <c r="G639" s="132" t="s">
        <v>4792</v>
      </c>
      <c r="H639" s="132" t="s">
        <v>5481</v>
      </c>
      <c r="I639" s="132" t="s">
        <v>6171</v>
      </c>
      <c r="J639" s="132" t="s">
        <v>6171</v>
      </c>
      <c r="K639" s="132" t="s">
        <v>6860</v>
      </c>
      <c r="L639" s="132" t="s">
        <v>7553</v>
      </c>
      <c r="M639" s="132" t="s">
        <v>8244</v>
      </c>
      <c r="N639" s="132" t="s">
        <v>8928</v>
      </c>
      <c r="O639" s="132" t="s">
        <v>9599</v>
      </c>
      <c r="P639" s="132" t="s">
        <v>10190</v>
      </c>
    </row>
    <row r="640" spans="1:16" ht="30.5" thickBot="1">
      <c r="A640" t="str">
        <f t="shared" si="9"/>
        <v>기타 운송 기계</v>
      </c>
      <c r="B640" s="145" t="s">
        <v>1762</v>
      </c>
      <c r="D640" s="132" t="s">
        <v>2750</v>
      </c>
      <c r="E640" s="132" t="s">
        <v>3409</v>
      </c>
      <c r="F640" s="132" t="s">
        <v>4103</v>
      </c>
      <c r="G640" s="132" t="s">
        <v>4793</v>
      </c>
      <c r="H640" s="132" t="s">
        <v>5482</v>
      </c>
      <c r="I640" s="132" t="s">
        <v>6172</v>
      </c>
      <c r="J640" s="132" t="s">
        <v>6172</v>
      </c>
      <c r="K640" s="132" t="s">
        <v>6861</v>
      </c>
      <c r="L640" s="132" t="s">
        <v>7554</v>
      </c>
      <c r="M640" s="132" t="s">
        <v>8245</v>
      </c>
      <c r="N640" s="132" t="s">
        <v>8929</v>
      </c>
      <c r="O640" s="132" t="s">
        <v>9600</v>
      </c>
      <c r="P640" s="132" t="s">
        <v>10191</v>
      </c>
    </row>
    <row r="641" spans="1:16" ht="18.5" thickBot="1">
      <c r="A641" t="str">
        <f t="shared" si="9"/>
        <v>암구</v>
      </c>
      <c r="B641" s="145" t="s">
        <v>1764</v>
      </c>
      <c r="D641" s="132" t="s">
        <v>2751</v>
      </c>
      <c r="E641" s="132" t="s">
        <v>3410</v>
      </c>
      <c r="F641" s="132" t="s">
        <v>4104</v>
      </c>
      <c r="G641" s="132" t="s">
        <v>4794</v>
      </c>
      <c r="H641" s="132" t="s">
        <v>5483</v>
      </c>
      <c r="I641" s="132" t="s">
        <v>6173</v>
      </c>
      <c r="J641" s="132" t="s">
        <v>6173</v>
      </c>
      <c r="K641" s="132" t="s">
        <v>6862</v>
      </c>
      <c r="L641" s="132" t="s">
        <v>7555</v>
      </c>
      <c r="M641" s="132" t="s">
        <v>8246</v>
      </c>
      <c r="N641" s="132" t="s">
        <v>8930</v>
      </c>
      <c r="O641" s="132" t="s">
        <v>9601</v>
      </c>
      <c r="P641" s="132" t="s">
        <v>3410</v>
      </c>
    </row>
    <row r="642" spans="1:16" ht="30.5" thickBot="1">
      <c r="A642" t="str">
        <f t="shared" ref="A642:A705" si="10">F642</f>
        <v>운동용품</v>
      </c>
      <c r="B642" s="145" t="s">
        <v>1766</v>
      </c>
      <c r="D642" s="132" t="s">
        <v>2752</v>
      </c>
      <c r="E642" s="132" t="s">
        <v>3411</v>
      </c>
      <c r="F642" s="132" t="s">
        <v>4105</v>
      </c>
      <c r="G642" s="132" t="s">
        <v>4795</v>
      </c>
      <c r="H642" s="132" t="s">
        <v>5484</v>
      </c>
      <c r="I642" s="132" t="s">
        <v>6174</v>
      </c>
      <c r="J642" s="132" t="s">
        <v>6174</v>
      </c>
      <c r="K642" s="132" t="s">
        <v>6863</v>
      </c>
      <c r="L642" s="132" t="s">
        <v>7556</v>
      </c>
      <c r="M642" s="132" t="s">
        <v>8247</v>
      </c>
      <c r="N642" s="132" t="s">
        <v>8931</v>
      </c>
      <c r="O642" s="132" t="s">
        <v>9602</v>
      </c>
      <c r="P642" s="132" t="s">
        <v>3411</v>
      </c>
    </row>
    <row r="643" spans="1:16" ht="20.5" thickBot="1">
      <c r="A643" t="str">
        <f t="shared" si="10"/>
        <v>신변세화품</v>
      </c>
      <c r="B643" s="145" t="s">
        <v>1768</v>
      </c>
      <c r="D643" s="132" t="s">
        <v>2753</v>
      </c>
      <c r="E643" s="132" t="s">
        <v>3412</v>
      </c>
      <c r="F643" s="132" t="s">
        <v>4106</v>
      </c>
      <c r="G643" s="132" t="s">
        <v>4796</v>
      </c>
      <c r="H643" s="132" t="s">
        <v>5485</v>
      </c>
      <c r="I643" s="132" t="s">
        <v>6175</v>
      </c>
      <c r="J643" s="132" t="s">
        <v>6175</v>
      </c>
      <c r="K643" s="132" t="s">
        <v>6864</v>
      </c>
      <c r="L643" s="132" t="s">
        <v>7557</v>
      </c>
      <c r="M643" s="132" t="s">
        <v>8248</v>
      </c>
      <c r="N643" s="132" t="s">
        <v>8932</v>
      </c>
      <c r="O643" s="132" t="s">
        <v>9603</v>
      </c>
      <c r="P643" s="132" t="s">
        <v>10192</v>
      </c>
    </row>
    <row r="644" spans="1:16" ht="18.5" thickBot="1">
      <c r="A644" t="str">
        <f t="shared" si="10"/>
        <v>시계</v>
      </c>
      <c r="B644" s="145" t="s">
        <v>1770</v>
      </c>
      <c r="D644" s="132" t="s">
        <v>2754</v>
      </c>
      <c r="E644" s="132" t="s">
        <v>3413</v>
      </c>
      <c r="F644" s="132" t="s">
        <v>4107</v>
      </c>
      <c r="G644" s="132" t="s">
        <v>4797</v>
      </c>
      <c r="H644" s="132" t="s">
        <v>5486</v>
      </c>
      <c r="I644" s="132" t="s">
        <v>6176</v>
      </c>
      <c r="J644" s="132" t="s">
        <v>6176</v>
      </c>
      <c r="K644" s="132" t="s">
        <v>6865</v>
      </c>
      <c r="L644" s="132" t="s">
        <v>7558</v>
      </c>
      <c r="M644" s="132" t="s">
        <v>8249</v>
      </c>
      <c r="N644" s="132" t="s">
        <v>8933</v>
      </c>
      <c r="O644" s="132" t="s">
        <v>9604</v>
      </c>
      <c r="P644" s="132" t="s">
        <v>10193</v>
      </c>
    </row>
    <row r="645" spans="1:16" ht="18.5" thickBot="1">
      <c r="A645" t="str">
        <f t="shared" si="10"/>
        <v>악기</v>
      </c>
      <c r="B645" s="145" t="s">
        <v>1772</v>
      </c>
      <c r="D645" s="132" t="s">
        <v>2755</v>
      </c>
      <c r="E645" s="132" t="s">
        <v>3414</v>
      </c>
      <c r="F645" s="132" t="s">
        <v>4108</v>
      </c>
      <c r="G645" s="132" t="s">
        <v>4798</v>
      </c>
      <c r="H645" s="132" t="s">
        <v>5487</v>
      </c>
      <c r="I645" s="132" t="s">
        <v>6177</v>
      </c>
      <c r="J645" s="132" t="s">
        <v>6177</v>
      </c>
      <c r="K645" s="132" t="s">
        <v>6866</v>
      </c>
      <c r="L645" s="132" t="s">
        <v>7559</v>
      </c>
      <c r="M645" s="132" t="s">
        <v>8250</v>
      </c>
      <c r="N645" s="132" t="s">
        <v>8934</v>
      </c>
      <c r="O645" s="132" t="s">
        <v>2755</v>
      </c>
      <c r="P645" s="132" t="s">
        <v>10194</v>
      </c>
    </row>
    <row r="646" spans="1:16" ht="40.5" thickBot="1">
      <c r="A646" t="str">
        <f t="shared" si="10"/>
        <v>필기구 및 문구</v>
      </c>
      <c r="B646" s="145" t="s">
        <v>1774</v>
      </c>
      <c r="D646" s="132" t="s">
        <v>2756</v>
      </c>
      <c r="E646" s="132" t="s">
        <v>3415</v>
      </c>
      <c r="F646" s="132" t="s">
        <v>4109</v>
      </c>
      <c r="G646" s="132" t="s">
        <v>4799</v>
      </c>
      <c r="H646" s="132" t="s">
        <v>5488</v>
      </c>
      <c r="I646" s="132" t="s">
        <v>6178</v>
      </c>
      <c r="J646" s="132" t="s">
        <v>6178</v>
      </c>
      <c r="K646" s="132" t="s">
        <v>6867</v>
      </c>
      <c r="L646" s="132" t="s">
        <v>7560</v>
      </c>
      <c r="M646" s="132" t="s">
        <v>8251</v>
      </c>
      <c r="N646" s="132" t="s">
        <v>8935</v>
      </c>
      <c r="O646" s="132" t="s">
        <v>9605</v>
      </c>
      <c r="P646" s="132" t="s">
        <v>10195</v>
      </c>
    </row>
    <row r="647" spans="1:16" ht="40.5" thickBot="1">
      <c r="A647" t="str">
        <f t="shared" si="10"/>
        <v>다다미・짚 가공품</v>
      </c>
      <c r="B647" s="145" t="s">
        <v>1776</v>
      </c>
      <c r="D647" s="132" t="s">
        <v>2757</v>
      </c>
      <c r="E647" s="132" t="s">
        <v>3416</v>
      </c>
      <c r="F647" s="132" t="s">
        <v>4110</v>
      </c>
      <c r="G647" s="132" t="s">
        <v>4800</v>
      </c>
      <c r="H647" s="132" t="s">
        <v>5489</v>
      </c>
      <c r="I647" s="132" t="s">
        <v>6179</v>
      </c>
      <c r="J647" s="132" t="s">
        <v>6179</v>
      </c>
      <c r="K647" s="132" t="s">
        <v>6868</v>
      </c>
      <c r="L647" s="132" t="s">
        <v>7561</v>
      </c>
      <c r="M647" s="132" t="s">
        <v>8252</v>
      </c>
      <c r="N647" s="132" t="s">
        <v>8936</v>
      </c>
      <c r="O647" s="132" t="s">
        <v>9606</v>
      </c>
      <c r="P647" s="132" t="s">
        <v>3416</v>
      </c>
    </row>
    <row r="648" spans="1:16" ht="20.5" thickBot="1">
      <c r="A648" t="str">
        <f t="shared" si="10"/>
        <v>정보기록</v>
      </c>
      <c r="B648" s="145" t="s">
        <v>1778</v>
      </c>
      <c r="D648" s="132" t="s">
        <v>2758</v>
      </c>
      <c r="E648" s="132" t="s">
        <v>3417</v>
      </c>
      <c r="F648" s="132" t="s">
        <v>4111</v>
      </c>
      <c r="G648" s="132" t="s">
        <v>4801</v>
      </c>
      <c r="H648" s="132" t="s">
        <v>5490</v>
      </c>
      <c r="I648" s="132" t="s">
        <v>6180</v>
      </c>
      <c r="J648" s="132" t="s">
        <v>6180</v>
      </c>
      <c r="K648" s="132" t="s">
        <v>6869</v>
      </c>
      <c r="L648" s="132" t="s">
        <v>7562</v>
      </c>
      <c r="M648" s="132" t="s">
        <v>8253</v>
      </c>
      <c r="N648" s="132" t="s">
        <v>8937</v>
      </c>
      <c r="O648" s="132" t="s">
        <v>9607</v>
      </c>
      <c r="P648" s="132" t="s">
        <v>10196</v>
      </c>
    </row>
    <row r="649" spans="1:16" ht="40.5" thickBot="1">
      <c r="A649" t="str">
        <f t="shared" si="10"/>
        <v>기타 제조 산업 제품</v>
      </c>
      <c r="B649" s="145" t="s">
        <v>1232</v>
      </c>
      <c r="D649" s="132" t="s">
        <v>2412</v>
      </c>
      <c r="E649" s="132" t="s">
        <v>3093</v>
      </c>
      <c r="F649" s="132" t="s">
        <v>3760</v>
      </c>
      <c r="G649" s="132" t="s">
        <v>4456</v>
      </c>
      <c r="H649" s="132" t="s">
        <v>5147</v>
      </c>
      <c r="I649" s="132" t="s">
        <v>5834</v>
      </c>
      <c r="J649" s="132" t="s">
        <v>5834</v>
      </c>
      <c r="K649" s="132" t="s">
        <v>6523</v>
      </c>
      <c r="L649" s="132" t="s">
        <v>7217</v>
      </c>
      <c r="M649" s="132" t="s">
        <v>7908</v>
      </c>
      <c r="N649" s="132" t="s">
        <v>8594</v>
      </c>
      <c r="O649" s="132" t="s">
        <v>9269</v>
      </c>
      <c r="P649" s="132" t="s">
        <v>9901</v>
      </c>
    </row>
    <row r="650" spans="1:16" ht="60.5" thickBot="1">
      <c r="A650" t="str">
        <f t="shared" si="10"/>
        <v>재생 자원 회수·가공 처리</v>
      </c>
      <c r="B650" s="145" t="s">
        <v>1370</v>
      </c>
      <c r="D650" s="132" t="s">
        <v>2485</v>
      </c>
      <c r="E650" s="132" t="s">
        <v>3162</v>
      </c>
      <c r="F650" s="132" t="s">
        <v>3834</v>
      </c>
      <c r="G650" s="132" t="s">
        <v>4529</v>
      </c>
      <c r="H650" s="132" t="s">
        <v>5220</v>
      </c>
      <c r="I650" s="132" t="s">
        <v>5907</v>
      </c>
      <c r="J650" s="132" t="s">
        <v>5907</v>
      </c>
      <c r="K650" s="132" t="s">
        <v>6596</v>
      </c>
      <c r="L650" s="132" t="s">
        <v>7290</v>
      </c>
      <c r="M650" s="132" t="s">
        <v>7981</v>
      </c>
      <c r="N650" s="132" t="s">
        <v>8667</v>
      </c>
      <c r="O650" s="132" t="s">
        <v>9339</v>
      </c>
      <c r="P650" s="132" t="s">
        <v>9967</v>
      </c>
    </row>
    <row r="651" spans="1:16" ht="50.5" thickBot="1">
      <c r="A651" t="str">
        <f t="shared" si="10"/>
        <v>주택건축(목조)</v>
      </c>
      <c r="B651" s="145" t="s">
        <v>1782</v>
      </c>
      <c r="D651" s="132" t="s">
        <v>2759</v>
      </c>
      <c r="E651" s="132" t="s">
        <v>3418</v>
      </c>
      <c r="F651" s="132" t="s">
        <v>4112</v>
      </c>
      <c r="G651" s="132" t="s">
        <v>4802</v>
      </c>
      <c r="H651" s="132" t="s">
        <v>5491</v>
      </c>
      <c r="I651" s="132" t="s">
        <v>6181</v>
      </c>
      <c r="J651" s="132" t="s">
        <v>6181</v>
      </c>
      <c r="K651" s="132" t="s">
        <v>6870</v>
      </c>
      <c r="L651" s="132" t="s">
        <v>7563</v>
      </c>
      <c r="M651" s="132" t="s">
        <v>8254</v>
      </c>
      <c r="N651" s="132" t="s">
        <v>8938</v>
      </c>
      <c r="O651" s="132" t="s">
        <v>9608</v>
      </c>
      <c r="P651" s="132" t="s">
        <v>10197</v>
      </c>
    </row>
    <row r="652" spans="1:16" ht="50.5" thickBot="1">
      <c r="A652" t="str">
        <f t="shared" si="10"/>
        <v>주택건축(비목조)</v>
      </c>
      <c r="B652" s="145" t="s">
        <v>1784</v>
      </c>
      <c r="D652" s="132" t="s">
        <v>2760</v>
      </c>
      <c r="E652" s="132" t="s">
        <v>3419</v>
      </c>
      <c r="F652" s="132" t="s">
        <v>4113</v>
      </c>
      <c r="G652" s="132" t="s">
        <v>4803</v>
      </c>
      <c r="H652" s="132" t="s">
        <v>5492</v>
      </c>
      <c r="I652" s="132" t="s">
        <v>6182</v>
      </c>
      <c r="J652" s="132" t="s">
        <v>6182</v>
      </c>
      <c r="K652" s="132" t="s">
        <v>6871</v>
      </c>
      <c r="L652" s="132" t="s">
        <v>7564</v>
      </c>
      <c r="M652" s="132" t="s">
        <v>8255</v>
      </c>
      <c r="N652" s="132" t="s">
        <v>8939</v>
      </c>
      <c r="O652" s="132" t="s">
        <v>9609</v>
      </c>
      <c r="P652" s="132" t="s">
        <v>10198</v>
      </c>
    </row>
    <row r="653" spans="1:16" ht="50.5" thickBot="1">
      <c r="A653" t="str">
        <f t="shared" si="10"/>
        <v>비주택 건축(목조)</v>
      </c>
      <c r="B653" s="145" t="s">
        <v>1786</v>
      </c>
      <c r="D653" s="132" t="s">
        <v>2761</v>
      </c>
      <c r="E653" s="132" t="s">
        <v>3420</v>
      </c>
      <c r="F653" s="132" t="s">
        <v>4114</v>
      </c>
      <c r="G653" s="132" t="s">
        <v>4804</v>
      </c>
      <c r="H653" s="132" t="s">
        <v>5493</v>
      </c>
      <c r="I653" s="132" t="s">
        <v>6183</v>
      </c>
      <c r="J653" s="132" t="s">
        <v>6183</v>
      </c>
      <c r="K653" s="132" t="s">
        <v>6872</v>
      </c>
      <c r="L653" s="132" t="s">
        <v>7565</v>
      </c>
      <c r="M653" s="132" t="s">
        <v>8256</v>
      </c>
      <c r="N653" s="132" t="s">
        <v>8940</v>
      </c>
      <c r="O653" s="132" t="s">
        <v>9610</v>
      </c>
      <c r="P653" s="132" t="s">
        <v>10199</v>
      </c>
    </row>
    <row r="654" spans="1:16" ht="50.5" thickBot="1">
      <c r="A654" t="str">
        <f t="shared" si="10"/>
        <v>비주택건축(비목조)</v>
      </c>
      <c r="B654" s="145" t="s">
        <v>59</v>
      </c>
      <c r="D654" s="132" t="s">
        <v>2762</v>
      </c>
      <c r="E654" s="132" t="s">
        <v>3421</v>
      </c>
      <c r="F654" s="132" t="s">
        <v>4115</v>
      </c>
      <c r="G654" s="132" t="s">
        <v>4805</v>
      </c>
      <c r="H654" s="132" t="s">
        <v>5494</v>
      </c>
      <c r="I654" s="132" t="s">
        <v>6184</v>
      </c>
      <c r="J654" s="132" t="s">
        <v>6184</v>
      </c>
      <c r="K654" s="132" t="s">
        <v>6873</v>
      </c>
      <c r="L654" s="132" t="s">
        <v>7566</v>
      </c>
      <c r="M654" s="132" t="s">
        <v>8257</v>
      </c>
      <c r="N654" s="132" t="s">
        <v>8941</v>
      </c>
      <c r="O654" s="132" t="s">
        <v>9611</v>
      </c>
      <c r="P654" s="132" t="s">
        <v>10200</v>
      </c>
    </row>
    <row r="655" spans="1:16" ht="30.5" thickBot="1">
      <c r="A655" t="str">
        <f t="shared" si="10"/>
        <v>건설 수리</v>
      </c>
      <c r="B655" s="145" t="s">
        <v>1375</v>
      </c>
      <c r="D655" s="132" t="s">
        <v>2487</v>
      </c>
      <c r="E655" s="132" t="s">
        <v>3164</v>
      </c>
      <c r="F655" s="132" t="s">
        <v>3836</v>
      </c>
      <c r="G655" s="132" t="s">
        <v>4531</v>
      </c>
      <c r="H655" s="132" t="s">
        <v>5222</v>
      </c>
      <c r="I655" s="132" t="s">
        <v>5909</v>
      </c>
      <c r="J655" s="132" t="s">
        <v>5909</v>
      </c>
      <c r="K655" s="132" t="s">
        <v>6598</v>
      </c>
      <c r="L655" s="132" t="s">
        <v>7292</v>
      </c>
      <c r="M655" s="132" t="s">
        <v>7983</v>
      </c>
      <c r="N655" s="132" t="s">
        <v>8669</v>
      </c>
      <c r="O655" s="132" t="s">
        <v>9341</v>
      </c>
      <c r="P655" s="132" t="s">
        <v>9969</v>
      </c>
    </row>
    <row r="656" spans="1:16" ht="40.5" thickBot="1">
      <c r="A656" t="str">
        <f t="shared" si="10"/>
        <v>도로관계 공공사업</v>
      </c>
      <c r="B656" s="145" t="s">
        <v>1790</v>
      </c>
      <c r="D656" s="132" t="s">
        <v>2763</v>
      </c>
      <c r="E656" s="132" t="s">
        <v>3422</v>
      </c>
      <c r="F656" s="132" t="s">
        <v>4116</v>
      </c>
      <c r="G656" s="132" t="s">
        <v>4806</v>
      </c>
      <c r="H656" s="132" t="s">
        <v>5495</v>
      </c>
      <c r="I656" s="132" t="s">
        <v>6185</v>
      </c>
      <c r="J656" s="132" t="s">
        <v>6185</v>
      </c>
      <c r="K656" s="132" t="s">
        <v>6874</v>
      </c>
      <c r="L656" s="132" t="s">
        <v>7567</v>
      </c>
      <c r="M656" s="132" t="s">
        <v>8258</v>
      </c>
      <c r="N656" s="132" t="s">
        <v>8942</v>
      </c>
      <c r="O656" s="132" t="s">
        <v>9612</v>
      </c>
      <c r="P656" s="132" t="s">
        <v>10201</v>
      </c>
    </row>
    <row r="657" spans="1:16" ht="60.5" thickBot="1">
      <c r="A657" t="str">
        <f t="shared" si="10"/>
        <v>하천·하수도·그 외의 공공 사업</v>
      </c>
      <c r="B657" s="145" t="s">
        <v>1792</v>
      </c>
      <c r="D657" s="132" t="s">
        <v>2764</v>
      </c>
      <c r="E657" s="132" t="s">
        <v>3423</v>
      </c>
      <c r="F657" s="132" t="s">
        <v>4117</v>
      </c>
      <c r="G657" s="132" t="s">
        <v>4807</v>
      </c>
      <c r="H657" s="132" t="s">
        <v>5496</v>
      </c>
      <c r="I657" s="132" t="s">
        <v>6186</v>
      </c>
      <c r="J657" s="132" t="s">
        <v>6186</v>
      </c>
      <c r="K657" s="132" t="s">
        <v>6875</v>
      </c>
      <c r="L657" s="132" t="s">
        <v>7568</v>
      </c>
      <c r="M657" s="132" t="s">
        <v>8259</v>
      </c>
      <c r="N657" s="132" t="s">
        <v>8943</v>
      </c>
      <c r="O657" s="132" t="s">
        <v>9613</v>
      </c>
      <c r="P657" s="132" t="s">
        <v>3423</v>
      </c>
    </row>
    <row r="658" spans="1:16" ht="60.5" thickBot="1">
      <c r="A658" t="str">
        <f t="shared" si="10"/>
        <v>농림관계 공공사업</v>
      </c>
      <c r="B658" s="145" t="s">
        <v>1794</v>
      </c>
      <c r="D658" s="132" t="s">
        <v>2765</v>
      </c>
      <c r="E658" s="132" t="s">
        <v>3424</v>
      </c>
      <c r="F658" s="132" t="s">
        <v>4118</v>
      </c>
      <c r="G658" s="132" t="s">
        <v>4808</v>
      </c>
      <c r="H658" s="132" t="s">
        <v>5497</v>
      </c>
      <c r="I658" s="132" t="s">
        <v>6187</v>
      </c>
      <c r="J658" s="132" t="s">
        <v>6187</v>
      </c>
      <c r="K658" s="132" t="s">
        <v>6876</v>
      </c>
      <c r="L658" s="132" t="s">
        <v>7569</v>
      </c>
      <c r="M658" s="132" t="s">
        <v>8260</v>
      </c>
      <c r="N658" s="132" t="s">
        <v>8944</v>
      </c>
      <c r="O658" s="132" t="s">
        <v>9614</v>
      </c>
      <c r="P658" s="132" t="s">
        <v>10202</v>
      </c>
    </row>
    <row r="659" spans="1:16" ht="40.5" thickBot="1">
      <c r="A659" t="str">
        <f t="shared" si="10"/>
        <v>철도 궤도 건설</v>
      </c>
      <c r="B659" s="145" t="s">
        <v>1796</v>
      </c>
      <c r="D659" s="132" t="s">
        <v>2766</v>
      </c>
      <c r="E659" s="132" t="s">
        <v>3425</v>
      </c>
      <c r="F659" s="132" t="s">
        <v>4119</v>
      </c>
      <c r="G659" s="132" t="s">
        <v>4809</v>
      </c>
      <c r="H659" s="132" t="s">
        <v>5498</v>
      </c>
      <c r="I659" s="132" t="s">
        <v>6188</v>
      </c>
      <c r="J659" s="132" t="s">
        <v>6188</v>
      </c>
      <c r="K659" s="132" t="s">
        <v>6877</v>
      </c>
      <c r="L659" s="132" t="s">
        <v>7570</v>
      </c>
      <c r="M659" s="132" t="s">
        <v>8261</v>
      </c>
      <c r="N659" s="132" t="s">
        <v>8945</v>
      </c>
      <c r="O659" s="132" t="s">
        <v>9615</v>
      </c>
      <c r="P659" s="132" t="s">
        <v>10203</v>
      </c>
    </row>
    <row r="660" spans="1:16" ht="40.5" thickBot="1">
      <c r="A660" t="str">
        <f t="shared" si="10"/>
        <v>전력 시설 건설</v>
      </c>
      <c r="B660" s="145" t="s">
        <v>1798</v>
      </c>
      <c r="D660" s="132" t="s">
        <v>2767</v>
      </c>
      <c r="E660" s="132" t="s">
        <v>3426</v>
      </c>
      <c r="F660" s="132" t="s">
        <v>4120</v>
      </c>
      <c r="G660" s="132" t="s">
        <v>4810</v>
      </c>
      <c r="H660" s="132" t="s">
        <v>5499</v>
      </c>
      <c r="I660" s="132" t="s">
        <v>6189</v>
      </c>
      <c r="J660" s="132" t="s">
        <v>6189</v>
      </c>
      <c r="K660" s="132" t="s">
        <v>6878</v>
      </c>
      <c r="L660" s="132" t="s">
        <v>7571</v>
      </c>
      <c r="M660" s="132" t="s">
        <v>8262</v>
      </c>
      <c r="N660" s="132" t="s">
        <v>8946</v>
      </c>
      <c r="O660" s="132" t="s">
        <v>9616</v>
      </c>
      <c r="P660" s="132" t="s">
        <v>10204</v>
      </c>
    </row>
    <row r="661" spans="1:16" ht="60.5" thickBot="1">
      <c r="A661" t="str">
        <f t="shared" si="10"/>
        <v>전기통신시설 건설</v>
      </c>
      <c r="B661" s="145" t="s">
        <v>1800</v>
      </c>
      <c r="D661" s="132" t="s">
        <v>2768</v>
      </c>
      <c r="E661" s="132" t="s">
        <v>3427</v>
      </c>
      <c r="F661" s="132" t="s">
        <v>4121</v>
      </c>
      <c r="G661" s="132" t="s">
        <v>4811</v>
      </c>
      <c r="H661" s="132" t="s">
        <v>5500</v>
      </c>
      <c r="I661" s="132" t="s">
        <v>6190</v>
      </c>
      <c r="J661" s="132" t="s">
        <v>6190</v>
      </c>
      <c r="K661" s="132" t="s">
        <v>6879</v>
      </c>
      <c r="L661" s="132" t="s">
        <v>7572</v>
      </c>
      <c r="M661" s="132" t="s">
        <v>8263</v>
      </c>
      <c r="N661" s="132" t="s">
        <v>8947</v>
      </c>
      <c r="O661" s="132" t="s">
        <v>9617</v>
      </c>
      <c r="P661" s="132" t="s">
        <v>10205</v>
      </c>
    </row>
    <row r="662" spans="1:16" ht="30.5" thickBot="1">
      <c r="A662" t="str">
        <f t="shared" si="10"/>
        <v>기타 토목 건설</v>
      </c>
      <c r="B662" s="145" t="s">
        <v>1381</v>
      </c>
      <c r="D662" s="132" t="s">
        <v>2489</v>
      </c>
      <c r="E662" s="132" t="s">
        <v>3166</v>
      </c>
      <c r="F662" s="132" t="s">
        <v>3838</v>
      </c>
      <c r="G662" s="132" t="s">
        <v>4533</v>
      </c>
      <c r="H662" s="132" t="s">
        <v>5224</v>
      </c>
      <c r="I662" s="132" t="s">
        <v>5911</v>
      </c>
      <c r="J662" s="132" t="s">
        <v>5911</v>
      </c>
      <c r="K662" s="132" t="s">
        <v>6600</v>
      </c>
      <c r="L662" s="132" t="s">
        <v>7294</v>
      </c>
      <c r="M662" s="132" t="s">
        <v>7985</v>
      </c>
      <c r="N662" s="132" t="s">
        <v>8671</v>
      </c>
      <c r="O662" s="132" t="s">
        <v>9343</v>
      </c>
      <c r="P662" s="132" t="s">
        <v>3166</v>
      </c>
    </row>
    <row r="663" spans="1:16" ht="20.5" thickBot="1">
      <c r="A663" t="str">
        <f t="shared" si="10"/>
        <v>사업용 전력</v>
      </c>
      <c r="B663" s="145" t="s">
        <v>1803</v>
      </c>
      <c r="D663" s="132" t="s">
        <v>2769</v>
      </c>
      <c r="E663" s="132" t="s">
        <v>3428</v>
      </c>
      <c r="F663" s="132" t="s">
        <v>4122</v>
      </c>
      <c r="G663" s="132" t="s">
        <v>4812</v>
      </c>
      <c r="H663" s="132" t="s">
        <v>5501</v>
      </c>
      <c r="I663" s="132" t="s">
        <v>6191</v>
      </c>
      <c r="J663" s="132" t="s">
        <v>6191</v>
      </c>
      <c r="K663" s="132" t="s">
        <v>6880</v>
      </c>
      <c r="L663" s="132" t="s">
        <v>7573</v>
      </c>
      <c r="M663" s="132" t="s">
        <v>8264</v>
      </c>
      <c r="N663" s="132" t="s">
        <v>8948</v>
      </c>
      <c r="O663" s="132" t="s">
        <v>9618</v>
      </c>
      <c r="P663" s="132" t="s">
        <v>10206</v>
      </c>
    </row>
    <row r="664" spans="1:16" ht="40.5" thickBot="1">
      <c r="A664" t="str">
        <f t="shared" si="10"/>
        <v>자가 발전</v>
      </c>
      <c r="B664" s="145" t="s">
        <v>1805</v>
      </c>
      <c r="D664" s="132" t="s">
        <v>2770</v>
      </c>
      <c r="E664" s="132" t="s">
        <v>3429</v>
      </c>
      <c r="F664" s="132" t="s">
        <v>4123</v>
      </c>
      <c r="G664" s="132" t="s">
        <v>4813</v>
      </c>
      <c r="H664" s="132" t="s">
        <v>5502</v>
      </c>
      <c r="I664" s="132" t="s">
        <v>6192</v>
      </c>
      <c r="J664" s="132" t="s">
        <v>6192</v>
      </c>
      <c r="K664" s="132" t="s">
        <v>6881</v>
      </c>
      <c r="L664" s="132" t="s">
        <v>7574</v>
      </c>
      <c r="M664" s="132" t="s">
        <v>8265</v>
      </c>
      <c r="N664" s="132" t="s">
        <v>8949</v>
      </c>
      <c r="O664" s="132" t="s">
        <v>9619</v>
      </c>
      <c r="P664" s="132" t="s">
        <v>10207</v>
      </c>
    </row>
    <row r="665" spans="1:16" ht="20.5" thickBot="1">
      <c r="A665" t="str">
        <f t="shared" si="10"/>
        <v>도시가스</v>
      </c>
      <c r="B665" s="145" t="s">
        <v>257</v>
      </c>
      <c r="D665" s="132" t="s">
        <v>2324</v>
      </c>
      <c r="E665" s="132" t="s">
        <v>3008</v>
      </c>
      <c r="F665" s="132" t="s">
        <v>3673</v>
      </c>
      <c r="G665" s="132" t="s">
        <v>4369</v>
      </c>
      <c r="H665" s="132" t="s">
        <v>5059</v>
      </c>
      <c r="I665" s="132" t="s">
        <v>5748</v>
      </c>
      <c r="J665" s="132" t="s">
        <v>5748</v>
      </c>
      <c r="K665" s="132" t="s">
        <v>6437</v>
      </c>
      <c r="L665" s="132" t="s">
        <v>7129</v>
      </c>
      <c r="M665" s="132" t="s">
        <v>7820</v>
      </c>
      <c r="N665" s="132" t="s">
        <v>8507</v>
      </c>
      <c r="O665" s="132" t="s">
        <v>9185</v>
      </c>
      <c r="P665" s="132" t="s">
        <v>9833</v>
      </c>
    </row>
    <row r="666" spans="1:16" ht="30.5" thickBot="1">
      <c r="A666" t="str">
        <f t="shared" si="10"/>
        <v>열 공급업</v>
      </c>
      <c r="B666" s="145" t="s">
        <v>1808</v>
      </c>
      <c r="D666" s="132" t="s">
        <v>2771</v>
      </c>
      <c r="E666" s="132" t="s">
        <v>3430</v>
      </c>
      <c r="F666" s="132" t="s">
        <v>4124</v>
      </c>
      <c r="G666" s="132" t="s">
        <v>4814</v>
      </c>
      <c r="H666" s="132" t="s">
        <v>5503</v>
      </c>
      <c r="I666" s="132" t="s">
        <v>6193</v>
      </c>
      <c r="J666" s="132" t="s">
        <v>6193</v>
      </c>
      <c r="K666" s="132" t="s">
        <v>6882</v>
      </c>
      <c r="L666" s="132" t="s">
        <v>7575</v>
      </c>
      <c r="M666" s="132" t="s">
        <v>8266</v>
      </c>
      <c r="N666" s="132" t="s">
        <v>8950</v>
      </c>
      <c r="O666" s="132" t="s">
        <v>9620</v>
      </c>
      <c r="P666" s="132" t="s">
        <v>10208</v>
      </c>
    </row>
    <row r="667" spans="1:16" ht="60.5" thickBot="1">
      <c r="A667" t="str">
        <f t="shared" si="10"/>
        <v>상수도·간이 수도</v>
      </c>
      <c r="B667" s="145" t="s">
        <v>1810</v>
      </c>
      <c r="D667" s="132" t="s">
        <v>2772</v>
      </c>
      <c r="E667" s="132" t="s">
        <v>3431</v>
      </c>
      <c r="F667" s="132" t="s">
        <v>4125</v>
      </c>
      <c r="G667" s="132" t="s">
        <v>4815</v>
      </c>
      <c r="H667" s="132" t="s">
        <v>5504</v>
      </c>
      <c r="I667" s="132" t="s">
        <v>6194</v>
      </c>
      <c r="J667" s="132" t="s">
        <v>6194</v>
      </c>
      <c r="K667" s="132" t="s">
        <v>6883</v>
      </c>
      <c r="L667" s="132" t="s">
        <v>7576</v>
      </c>
      <c r="M667" s="132" t="s">
        <v>8267</v>
      </c>
      <c r="N667" s="132" t="s">
        <v>8951</v>
      </c>
      <c r="O667" s="132" t="s">
        <v>9621</v>
      </c>
      <c r="P667" s="132" t="s">
        <v>10209</v>
      </c>
    </row>
    <row r="668" spans="1:16" ht="20.5" thickBot="1">
      <c r="A668" t="str">
        <f t="shared" si="10"/>
        <v>산업용수</v>
      </c>
      <c r="B668" s="145" t="s">
        <v>1812</v>
      </c>
      <c r="D668" s="132" t="s">
        <v>2773</v>
      </c>
      <c r="E668" s="132" t="s">
        <v>1812</v>
      </c>
      <c r="F668" s="132" t="s">
        <v>4126</v>
      </c>
      <c r="G668" s="132" t="s">
        <v>4816</v>
      </c>
      <c r="H668" s="132" t="s">
        <v>5505</v>
      </c>
      <c r="I668" s="132" t="s">
        <v>6195</v>
      </c>
      <c r="J668" s="132" t="s">
        <v>6195</v>
      </c>
      <c r="K668" s="132" t="s">
        <v>6884</v>
      </c>
      <c r="L668" s="132" t="s">
        <v>7577</v>
      </c>
      <c r="M668" s="132" t="s">
        <v>8268</v>
      </c>
      <c r="N668" s="132" t="s">
        <v>8952</v>
      </c>
      <c r="O668" s="132" t="s">
        <v>9622</v>
      </c>
      <c r="P668" s="132" t="s">
        <v>10210</v>
      </c>
    </row>
    <row r="669" spans="1:16" ht="20.5" thickBot="1">
      <c r="A669" t="str">
        <f t="shared" si="10"/>
        <v>하수도 ★★</v>
      </c>
      <c r="B669" s="145" t="s">
        <v>1814</v>
      </c>
      <c r="D669" s="132" t="s">
        <v>2774</v>
      </c>
      <c r="E669" s="132" t="s">
        <v>1814</v>
      </c>
      <c r="F669" s="132" t="s">
        <v>4127</v>
      </c>
      <c r="G669" s="132" t="s">
        <v>4817</v>
      </c>
      <c r="H669" s="132" t="s">
        <v>5506</v>
      </c>
      <c r="I669" s="132" t="s">
        <v>6196</v>
      </c>
      <c r="J669" s="132" t="s">
        <v>6196</v>
      </c>
      <c r="K669" s="132" t="s">
        <v>6885</v>
      </c>
      <c r="L669" s="132" t="s">
        <v>7578</v>
      </c>
      <c r="M669" s="132" t="s">
        <v>8269</v>
      </c>
      <c r="N669" s="132" t="s">
        <v>8953</v>
      </c>
      <c r="O669" s="132" t="s">
        <v>9623</v>
      </c>
      <c r="P669" s="132" t="s">
        <v>1814</v>
      </c>
    </row>
    <row r="670" spans="1:16" ht="40.5" thickBot="1">
      <c r="A670" t="str">
        <f t="shared" si="10"/>
        <v>폐기물 처리(공영)★★</v>
      </c>
      <c r="B670" s="145" t="s">
        <v>1816</v>
      </c>
      <c r="D670" s="132" t="s">
        <v>2775</v>
      </c>
      <c r="E670" s="132" t="s">
        <v>3432</v>
      </c>
      <c r="F670" s="132" t="s">
        <v>4128</v>
      </c>
      <c r="G670" s="132" t="s">
        <v>4818</v>
      </c>
      <c r="H670" s="132" t="s">
        <v>5507</v>
      </c>
      <c r="I670" s="132" t="s">
        <v>6197</v>
      </c>
      <c r="J670" s="132" t="s">
        <v>6197</v>
      </c>
      <c r="K670" s="132" t="s">
        <v>6886</v>
      </c>
      <c r="L670" s="132" t="s">
        <v>7579</v>
      </c>
      <c r="M670" s="132" t="s">
        <v>8270</v>
      </c>
      <c r="N670" s="132" t="s">
        <v>8954</v>
      </c>
      <c r="O670" s="132" t="s">
        <v>9624</v>
      </c>
      <c r="P670" s="132" t="s">
        <v>10211</v>
      </c>
    </row>
    <row r="671" spans="1:16" ht="30.5" thickBot="1">
      <c r="A671" t="str">
        <f t="shared" si="10"/>
        <v>폐기물 처리(산업)</v>
      </c>
      <c r="B671" s="145" t="s">
        <v>54</v>
      </c>
      <c r="D671" s="132" t="s">
        <v>2776</v>
      </c>
      <c r="E671" s="132" t="s">
        <v>3433</v>
      </c>
      <c r="F671" s="132" t="s">
        <v>4129</v>
      </c>
      <c r="G671" s="132" t="s">
        <v>4819</v>
      </c>
      <c r="H671" s="132" t="s">
        <v>5508</v>
      </c>
      <c r="I671" s="132" t="s">
        <v>6198</v>
      </c>
      <c r="J671" s="132" t="s">
        <v>6198</v>
      </c>
      <c r="K671" s="132" t="s">
        <v>6887</v>
      </c>
      <c r="L671" s="132" t="s">
        <v>7580</v>
      </c>
      <c r="M671" s="132" t="s">
        <v>8271</v>
      </c>
      <c r="N671" s="132" t="s">
        <v>8955</v>
      </c>
      <c r="O671" s="132" t="s">
        <v>9625</v>
      </c>
      <c r="P671" s="132" t="s">
        <v>10212</v>
      </c>
    </row>
    <row r="672" spans="1:16" ht="20.5" thickBot="1">
      <c r="A672" t="str">
        <f t="shared" si="10"/>
        <v>도매</v>
      </c>
      <c r="B672" s="145" t="s">
        <v>1819</v>
      </c>
      <c r="D672" s="132" t="s">
        <v>2777</v>
      </c>
      <c r="E672" s="132" t="s">
        <v>3434</v>
      </c>
      <c r="F672" s="132" t="s">
        <v>4130</v>
      </c>
      <c r="G672" s="132" t="s">
        <v>4820</v>
      </c>
      <c r="H672" s="132" t="s">
        <v>5509</v>
      </c>
      <c r="I672" s="132" t="s">
        <v>6199</v>
      </c>
      <c r="J672" s="132" t="s">
        <v>6199</v>
      </c>
      <c r="K672" s="132" t="s">
        <v>6888</v>
      </c>
      <c r="L672" s="132" t="s">
        <v>7581</v>
      </c>
      <c r="M672" s="132" t="s">
        <v>8272</v>
      </c>
      <c r="N672" s="132" t="s">
        <v>8956</v>
      </c>
      <c r="O672" s="132" t="s">
        <v>9626</v>
      </c>
      <c r="P672" s="132" t="s">
        <v>10213</v>
      </c>
    </row>
    <row r="673" spans="1:16" ht="20.5" thickBot="1">
      <c r="A673" t="str">
        <f t="shared" si="10"/>
        <v>소매</v>
      </c>
      <c r="B673" s="145" t="s">
        <v>1821</v>
      </c>
      <c r="D673" s="132" t="s">
        <v>2778</v>
      </c>
      <c r="E673" s="132" t="s">
        <v>3435</v>
      </c>
      <c r="F673" s="132" t="s">
        <v>4131</v>
      </c>
      <c r="G673" s="132" t="s">
        <v>4821</v>
      </c>
      <c r="H673" s="132" t="s">
        <v>5510</v>
      </c>
      <c r="I673" s="132" t="s">
        <v>6200</v>
      </c>
      <c r="J673" s="132" t="s">
        <v>6200</v>
      </c>
      <c r="K673" s="132" t="s">
        <v>6889</v>
      </c>
      <c r="L673" s="132" t="s">
        <v>7582</v>
      </c>
      <c r="M673" s="132" t="s">
        <v>8273</v>
      </c>
      <c r="N673" s="132" t="s">
        <v>8957</v>
      </c>
      <c r="O673" s="132" t="s">
        <v>9627</v>
      </c>
      <c r="P673" s="132" t="s">
        <v>3435</v>
      </c>
    </row>
    <row r="674" spans="1:16" ht="18.5" thickBot="1">
      <c r="A674" t="str">
        <f t="shared" si="10"/>
        <v>금융</v>
      </c>
      <c r="B674" s="145" t="s">
        <v>75</v>
      </c>
      <c r="D674" s="132" t="s">
        <v>2779</v>
      </c>
      <c r="E674" s="132" t="s">
        <v>75</v>
      </c>
      <c r="F674" s="132" t="s">
        <v>4132</v>
      </c>
      <c r="G674" s="132" t="s">
        <v>4822</v>
      </c>
      <c r="H674" s="132" t="s">
        <v>5511</v>
      </c>
      <c r="I674" s="132" t="s">
        <v>6201</v>
      </c>
      <c r="J674" s="132" t="s">
        <v>6201</v>
      </c>
      <c r="K674" s="132" t="s">
        <v>6890</v>
      </c>
      <c r="L674" s="132" t="s">
        <v>7583</v>
      </c>
      <c r="M674" s="132" t="s">
        <v>8274</v>
      </c>
      <c r="N674" s="132" t="s">
        <v>8958</v>
      </c>
      <c r="O674" s="132" t="s">
        <v>9628</v>
      </c>
      <c r="P674" s="132" t="s">
        <v>75</v>
      </c>
    </row>
    <row r="675" spans="1:16" ht="20.5" thickBot="1">
      <c r="A675" t="str">
        <f t="shared" si="10"/>
        <v>생명 보험</v>
      </c>
      <c r="B675" s="145" t="s">
        <v>1824</v>
      </c>
      <c r="D675" s="132" t="s">
        <v>2780</v>
      </c>
      <c r="E675" s="132" t="s">
        <v>3436</v>
      </c>
      <c r="F675" s="132" t="s">
        <v>4133</v>
      </c>
      <c r="G675" s="132" t="s">
        <v>4823</v>
      </c>
      <c r="H675" s="132" t="s">
        <v>5512</v>
      </c>
      <c r="I675" s="132" t="s">
        <v>6202</v>
      </c>
      <c r="J675" s="132" t="s">
        <v>6202</v>
      </c>
      <c r="K675" s="132" t="s">
        <v>6891</v>
      </c>
      <c r="L675" s="132" t="s">
        <v>7584</v>
      </c>
      <c r="M675" s="132" t="s">
        <v>8275</v>
      </c>
      <c r="N675" s="132" t="s">
        <v>8959</v>
      </c>
      <c r="O675" s="132" t="s">
        <v>9629</v>
      </c>
      <c r="P675" s="132" t="s">
        <v>10214</v>
      </c>
    </row>
    <row r="676" spans="1:16" ht="20.5" thickBot="1">
      <c r="A676" t="str">
        <f t="shared" si="10"/>
        <v>손해보험</v>
      </c>
      <c r="B676" s="145" t="s">
        <v>1826</v>
      </c>
      <c r="D676" s="132" t="s">
        <v>2781</v>
      </c>
      <c r="E676" s="132" t="s">
        <v>3437</v>
      </c>
      <c r="F676" s="132" t="s">
        <v>4134</v>
      </c>
      <c r="G676" s="132" t="s">
        <v>4824</v>
      </c>
      <c r="H676" s="132" t="s">
        <v>5513</v>
      </c>
      <c r="I676" s="132" t="s">
        <v>6203</v>
      </c>
      <c r="J676" s="132" t="s">
        <v>6203</v>
      </c>
      <c r="K676" s="132" t="s">
        <v>6892</v>
      </c>
      <c r="L676" s="132" t="s">
        <v>7584</v>
      </c>
      <c r="M676" s="132" t="s">
        <v>8276</v>
      </c>
      <c r="N676" s="132" t="s">
        <v>8960</v>
      </c>
      <c r="O676" s="132" t="s">
        <v>9630</v>
      </c>
      <c r="P676" s="132" t="s">
        <v>10215</v>
      </c>
    </row>
    <row r="677" spans="1:16" ht="50.5" thickBot="1">
      <c r="A677" t="str">
        <f t="shared" si="10"/>
        <v>부동산 중개·관리업</v>
      </c>
      <c r="B677" s="145" t="s">
        <v>1828</v>
      </c>
      <c r="D677" s="132" t="s">
        <v>2782</v>
      </c>
      <c r="E677" s="132" t="s">
        <v>3438</v>
      </c>
      <c r="F677" s="132" t="s">
        <v>4135</v>
      </c>
      <c r="G677" s="132" t="s">
        <v>4825</v>
      </c>
      <c r="H677" s="132" t="s">
        <v>5514</v>
      </c>
      <c r="I677" s="132" t="s">
        <v>6204</v>
      </c>
      <c r="J677" s="132" t="s">
        <v>6204</v>
      </c>
      <c r="K677" s="132" t="s">
        <v>6893</v>
      </c>
      <c r="L677" s="132" t="s">
        <v>7585</v>
      </c>
      <c r="M677" s="132" t="s">
        <v>8277</v>
      </c>
      <c r="N677" s="132" t="s">
        <v>8961</v>
      </c>
      <c r="O677" s="132" t="s">
        <v>9631</v>
      </c>
      <c r="P677" s="132" t="s">
        <v>10216</v>
      </c>
    </row>
    <row r="678" spans="1:16" ht="30.5" thickBot="1">
      <c r="A678" t="str">
        <f t="shared" si="10"/>
        <v>부동산 임대업</v>
      </c>
      <c r="B678" s="145" t="s">
        <v>1830</v>
      </c>
      <c r="D678" s="132" t="s">
        <v>2783</v>
      </c>
      <c r="E678" s="132" t="s">
        <v>3439</v>
      </c>
      <c r="F678" s="132" t="s">
        <v>4136</v>
      </c>
      <c r="G678" s="132" t="s">
        <v>4826</v>
      </c>
      <c r="H678" s="132" t="s">
        <v>5515</v>
      </c>
      <c r="I678" s="132" t="s">
        <v>6205</v>
      </c>
      <c r="J678" s="132" t="s">
        <v>6205</v>
      </c>
      <c r="K678" s="132" t="s">
        <v>6894</v>
      </c>
      <c r="L678" s="132" t="s">
        <v>7586</v>
      </c>
      <c r="M678" s="132" t="s">
        <v>8278</v>
      </c>
      <c r="N678" s="132" t="s">
        <v>8962</v>
      </c>
      <c r="O678" s="132" t="s">
        <v>9632</v>
      </c>
      <c r="P678" s="132" t="s">
        <v>10217</v>
      </c>
    </row>
    <row r="679" spans="1:16" ht="20.5" thickBot="1">
      <c r="A679" t="str">
        <f t="shared" si="10"/>
        <v>주택 임대료</v>
      </c>
      <c r="B679" s="145" t="s">
        <v>1398</v>
      </c>
      <c r="D679" s="132" t="s">
        <v>2491</v>
      </c>
      <c r="E679" s="132" t="s">
        <v>3168</v>
      </c>
      <c r="F679" s="132" t="s">
        <v>3840</v>
      </c>
      <c r="G679" s="132" t="s">
        <v>4535</v>
      </c>
      <c r="H679" s="132" t="s">
        <v>5226</v>
      </c>
      <c r="I679" s="132" t="s">
        <v>5913</v>
      </c>
      <c r="J679" s="132" t="s">
        <v>5913</v>
      </c>
      <c r="K679" s="132" t="s">
        <v>6602</v>
      </c>
      <c r="L679" s="132" t="s">
        <v>7296</v>
      </c>
      <c r="M679" s="132" t="s">
        <v>7987</v>
      </c>
      <c r="N679" s="132" t="s">
        <v>8673</v>
      </c>
      <c r="O679" s="132" t="s">
        <v>9345</v>
      </c>
      <c r="P679" s="132" t="s">
        <v>3168</v>
      </c>
    </row>
    <row r="680" spans="1:16" ht="60.5" thickBot="1">
      <c r="A680" t="str">
        <f t="shared" si="10"/>
        <v>주택 임대료(귀속 임대료)</v>
      </c>
      <c r="B680" s="145" t="s">
        <v>1401</v>
      </c>
      <c r="D680" s="132" t="s">
        <v>2492</v>
      </c>
      <c r="E680" s="132" t="s">
        <v>3169</v>
      </c>
      <c r="F680" s="132" t="s">
        <v>3841</v>
      </c>
      <c r="G680" s="132" t="s">
        <v>4536</v>
      </c>
      <c r="H680" s="132" t="s">
        <v>5227</v>
      </c>
      <c r="I680" s="132" t="s">
        <v>5914</v>
      </c>
      <c r="J680" s="132" t="s">
        <v>5914</v>
      </c>
      <c r="K680" s="132" t="s">
        <v>6603</v>
      </c>
      <c r="L680" s="132" t="s">
        <v>7297</v>
      </c>
      <c r="M680" s="132" t="s">
        <v>7988</v>
      </c>
      <c r="N680" s="132" t="s">
        <v>8674</v>
      </c>
      <c r="O680" s="132" t="s">
        <v>9346</v>
      </c>
      <c r="P680" s="132" t="s">
        <v>3169</v>
      </c>
    </row>
    <row r="681" spans="1:16" ht="40.5" thickBot="1">
      <c r="A681" t="str">
        <f t="shared" si="10"/>
        <v>철도 여객 수송</v>
      </c>
      <c r="B681" s="145" t="s">
        <v>1834</v>
      </c>
      <c r="D681" s="132" t="s">
        <v>2784</v>
      </c>
      <c r="E681" s="132" t="s">
        <v>3440</v>
      </c>
      <c r="F681" s="132" t="s">
        <v>4137</v>
      </c>
      <c r="G681" s="132" t="s">
        <v>4827</v>
      </c>
      <c r="H681" s="132" t="s">
        <v>5516</v>
      </c>
      <c r="I681" s="132" t="s">
        <v>6206</v>
      </c>
      <c r="J681" s="132" t="s">
        <v>6206</v>
      </c>
      <c r="K681" s="132" t="s">
        <v>6895</v>
      </c>
      <c r="L681" s="132" t="s">
        <v>7587</v>
      </c>
      <c r="M681" s="132" t="s">
        <v>8279</v>
      </c>
      <c r="N681" s="132" t="s">
        <v>8963</v>
      </c>
      <c r="O681" s="132" t="s">
        <v>9633</v>
      </c>
      <c r="P681" s="132" t="s">
        <v>10218</v>
      </c>
    </row>
    <row r="682" spans="1:16" ht="30.5" thickBot="1">
      <c r="A682" t="str">
        <f t="shared" si="10"/>
        <v>철도화물 운송</v>
      </c>
      <c r="B682" s="145" t="s">
        <v>1836</v>
      </c>
      <c r="D682" s="132" t="s">
        <v>2785</v>
      </c>
      <c r="E682" s="132" t="s">
        <v>3441</v>
      </c>
      <c r="F682" s="132" t="s">
        <v>4138</v>
      </c>
      <c r="G682" s="132" t="s">
        <v>4537</v>
      </c>
      <c r="H682" s="132" t="s">
        <v>5517</v>
      </c>
      <c r="I682" s="132" t="s">
        <v>6207</v>
      </c>
      <c r="J682" s="132" t="s">
        <v>6207</v>
      </c>
      <c r="K682" s="132" t="s">
        <v>6896</v>
      </c>
      <c r="L682" s="132" t="s">
        <v>7588</v>
      </c>
      <c r="M682" s="132" t="s">
        <v>7989</v>
      </c>
      <c r="N682" s="132" t="s">
        <v>8964</v>
      </c>
      <c r="O682" s="132" t="s">
        <v>9634</v>
      </c>
      <c r="P682" s="132" t="s">
        <v>10219</v>
      </c>
    </row>
    <row r="683" spans="1:16" ht="18.5" thickBot="1">
      <c r="A683" t="str">
        <f t="shared" si="10"/>
        <v>버스</v>
      </c>
      <c r="B683" s="145" t="s">
        <v>72</v>
      </c>
      <c r="D683" s="132" t="s">
        <v>2786</v>
      </c>
      <c r="E683" s="132" t="s">
        <v>3442</v>
      </c>
      <c r="F683" s="132" t="s">
        <v>4139</v>
      </c>
      <c r="G683" s="132" t="s">
        <v>4828</v>
      </c>
      <c r="H683" s="132" t="s">
        <v>5518</v>
      </c>
      <c r="I683" s="132" t="s">
        <v>6208</v>
      </c>
      <c r="J683" s="132" t="s">
        <v>6208</v>
      </c>
      <c r="K683" s="132" t="s">
        <v>6897</v>
      </c>
      <c r="L683" s="132" t="s">
        <v>7589</v>
      </c>
      <c r="M683" s="132" t="s">
        <v>8280</v>
      </c>
      <c r="N683" s="132" t="s">
        <v>8965</v>
      </c>
      <c r="O683" s="132" t="s">
        <v>9635</v>
      </c>
      <c r="P683" s="132" t="s">
        <v>10220</v>
      </c>
    </row>
    <row r="684" spans="1:16" ht="20.5" thickBot="1">
      <c r="A684" t="str">
        <f t="shared" si="10"/>
        <v>하이어 택시</v>
      </c>
      <c r="B684" s="145" t="s">
        <v>1839</v>
      </c>
      <c r="D684" s="132" t="s">
        <v>2787</v>
      </c>
      <c r="E684" s="132" t="s">
        <v>3443</v>
      </c>
      <c r="F684" s="132" t="s">
        <v>4140</v>
      </c>
      <c r="G684" s="132" t="s">
        <v>4829</v>
      </c>
      <c r="H684" s="132" t="s">
        <v>5519</v>
      </c>
      <c r="I684" s="132" t="s">
        <v>6209</v>
      </c>
      <c r="J684" s="132" t="s">
        <v>6209</v>
      </c>
      <c r="K684" s="132" t="s">
        <v>6898</v>
      </c>
      <c r="L684" s="132" t="s">
        <v>7590</v>
      </c>
      <c r="M684" s="132" t="s">
        <v>8281</v>
      </c>
      <c r="N684" s="132" t="s">
        <v>8966</v>
      </c>
      <c r="O684" s="132" t="s">
        <v>9636</v>
      </c>
      <c r="P684" s="132" t="s">
        <v>10221</v>
      </c>
    </row>
    <row r="685" spans="1:16" ht="70.5" thickBot="1">
      <c r="A685" t="str">
        <f t="shared" si="10"/>
        <v>도로화물 운송 (자가 운송 제외)</v>
      </c>
      <c r="B685" s="145" t="s">
        <v>63</v>
      </c>
      <c r="D685" s="132" t="s">
        <v>2788</v>
      </c>
      <c r="E685" s="132" t="s">
        <v>3444</v>
      </c>
      <c r="F685" s="132" t="s">
        <v>4141</v>
      </c>
      <c r="G685" s="132" t="s">
        <v>4830</v>
      </c>
      <c r="H685" s="132" t="s">
        <v>5520</v>
      </c>
      <c r="I685" s="132" t="s">
        <v>6210</v>
      </c>
      <c r="J685" s="132" t="s">
        <v>6210</v>
      </c>
      <c r="K685" s="132" t="s">
        <v>6899</v>
      </c>
      <c r="L685" s="132" t="s">
        <v>7591</v>
      </c>
      <c r="M685" s="132" t="s">
        <v>8282</v>
      </c>
      <c r="N685" s="132" t="s">
        <v>8967</v>
      </c>
      <c r="O685" s="132" t="s">
        <v>9637</v>
      </c>
      <c r="P685" s="132" t="s">
        <v>10222</v>
      </c>
    </row>
    <row r="686" spans="1:16" ht="40.5" thickBot="1">
      <c r="A686" t="str">
        <f t="shared" si="10"/>
        <v>자가운송(여객자동차)</v>
      </c>
      <c r="B686" s="145" t="s">
        <v>70</v>
      </c>
      <c r="D686" s="132" t="s">
        <v>2789</v>
      </c>
      <c r="E686" s="132" t="s">
        <v>3445</v>
      </c>
      <c r="F686" s="132" t="s">
        <v>4142</v>
      </c>
      <c r="G686" s="132" t="s">
        <v>4831</v>
      </c>
      <c r="H686" s="132" t="s">
        <v>5521</v>
      </c>
      <c r="I686" s="132" t="s">
        <v>6211</v>
      </c>
      <c r="J686" s="132" t="s">
        <v>6211</v>
      </c>
      <c r="K686" s="132" t="s">
        <v>6900</v>
      </c>
      <c r="L686" s="132" t="s">
        <v>7592</v>
      </c>
      <c r="M686" s="132" t="s">
        <v>8283</v>
      </c>
      <c r="N686" s="132" t="s">
        <v>8968</v>
      </c>
      <c r="O686" s="132" t="s">
        <v>9638</v>
      </c>
      <c r="P686" s="132" t="s">
        <v>10223</v>
      </c>
    </row>
    <row r="687" spans="1:16" ht="30.5" thickBot="1">
      <c r="A687" t="str">
        <f t="shared" si="10"/>
        <v>자가운송(화물자동차)</v>
      </c>
      <c r="B687" s="145" t="s">
        <v>1843</v>
      </c>
      <c r="D687" s="132" t="s">
        <v>2790</v>
      </c>
      <c r="E687" s="132" t="s">
        <v>3446</v>
      </c>
      <c r="F687" s="132" t="s">
        <v>4143</v>
      </c>
      <c r="G687" s="132" t="s">
        <v>4832</v>
      </c>
      <c r="H687" s="132" t="s">
        <v>5522</v>
      </c>
      <c r="I687" s="132" t="s">
        <v>6212</v>
      </c>
      <c r="J687" s="132" t="s">
        <v>6212</v>
      </c>
      <c r="K687" s="132" t="s">
        <v>6901</v>
      </c>
      <c r="L687" s="132" t="s">
        <v>7593</v>
      </c>
      <c r="M687" s="132" t="s">
        <v>8284</v>
      </c>
      <c r="N687" s="132" t="s">
        <v>8969</v>
      </c>
      <c r="O687" s="132" t="s">
        <v>9639</v>
      </c>
      <c r="P687" s="132" t="s">
        <v>10224</v>
      </c>
    </row>
    <row r="688" spans="1:16" ht="20.5" thickBot="1">
      <c r="A688" t="str">
        <f t="shared" si="10"/>
        <v>외양 수송</v>
      </c>
      <c r="B688" s="145" t="s">
        <v>1845</v>
      </c>
      <c r="D688" s="132" t="s">
        <v>2791</v>
      </c>
      <c r="E688" s="132" t="s">
        <v>3447</v>
      </c>
      <c r="F688" s="132" t="s">
        <v>4144</v>
      </c>
      <c r="G688" s="132" t="s">
        <v>4833</v>
      </c>
      <c r="H688" s="132" t="s">
        <v>5523</v>
      </c>
      <c r="I688" s="132" t="s">
        <v>5789</v>
      </c>
      <c r="J688" s="132" t="s">
        <v>5789</v>
      </c>
      <c r="K688" s="132" t="s">
        <v>6902</v>
      </c>
      <c r="L688" s="132" t="s">
        <v>7594</v>
      </c>
      <c r="M688" s="132" t="s">
        <v>8285</v>
      </c>
      <c r="N688" s="132" t="s">
        <v>8970</v>
      </c>
      <c r="O688" s="132" t="s">
        <v>9640</v>
      </c>
      <c r="P688" s="132" t="s">
        <v>10225</v>
      </c>
    </row>
    <row r="689" spans="1:16" ht="50.5" thickBot="1">
      <c r="A689" t="str">
        <f t="shared" si="10"/>
        <v>연해·내수면 수송</v>
      </c>
      <c r="B689" s="145" t="s">
        <v>1847</v>
      </c>
      <c r="D689" s="132" t="s">
        <v>2792</v>
      </c>
      <c r="E689" s="132" t="s">
        <v>3448</v>
      </c>
      <c r="F689" s="132" t="s">
        <v>4145</v>
      </c>
      <c r="G689" s="132" t="s">
        <v>4834</v>
      </c>
      <c r="H689" s="132" t="s">
        <v>5524</v>
      </c>
      <c r="I689" s="132" t="s">
        <v>6213</v>
      </c>
      <c r="J689" s="132" t="s">
        <v>6213</v>
      </c>
      <c r="K689" s="132" t="s">
        <v>6903</v>
      </c>
      <c r="L689" s="132" t="s">
        <v>7595</v>
      </c>
      <c r="M689" s="132" t="s">
        <v>8286</v>
      </c>
      <c r="N689" s="132" t="s">
        <v>8971</v>
      </c>
      <c r="O689" s="132" t="s">
        <v>9641</v>
      </c>
      <c r="P689" s="132" t="s">
        <v>10226</v>
      </c>
    </row>
    <row r="690" spans="1:16" ht="20.5" thickBot="1">
      <c r="A690" t="str">
        <f t="shared" si="10"/>
        <v>항만 운송</v>
      </c>
      <c r="B690" s="145" t="s">
        <v>1849</v>
      </c>
      <c r="D690" s="132" t="s">
        <v>2793</v>
      </c>
      <c r="E690" s="132" t="s">
        <v>3449</v>
      </c>
      <c r="F690" s="132" t="s">
        <v>4146</v>
      </c>
      <c r="G690" s="132" t="s">
        <v>4835</v>
      </c>
      <c r="H690" s="132" t="s">
        <v>5525</v>
      </c>
      <c r="I690" s="132" t="s">
        <v>6214</v>
      </c>
      <c r="J690" s="132" t="s">
        <v>6214</v>
      </c>
      <c r="K690" s="132" t="s">
        <v>6904</v>
      </c>
      <c r="L690" s="132" t="s">
        <v>7596</v>
      </c>
      <c r="M690" s="132" t="s">
        <v>8287</v>
      </c>
      <c r="N690" s="132" t="s">
        <v>8972</v>
      </c>
      <c r="O690" s="132" t="s">
        <v>9642</v>
      </c>
      <c r="P690" s="132" t="s">
        <v>10227</v>
      </c>
    </row>
    <row r="691" spans="1:16" ht="30.5" thickBot="1">
      <c r="A691" t="str">
        <f t="shared" si="10"/>
        <v>항공 수송</v>
      </c>
      <c r="B691" s="145" t="s">
        <v>1414</v>
      </c>
      <c r="D691" s="132" t="s">
        <v>2497</v>
      </c>
      <c r="E691" s="132" t="s">
        <v>3173</v>
      </c>
      <c r="F691" s="132" t="s">
        <v>3846</v>
      </c>
      <c r="G691" s="132" t="s">
        <v>4541</v>
      </c>
      <c r="H691" s="132" t="s">
        <v>5232</v>
      </c>
      <c r="I691" s="132" t="s">
        <v>5919</v>
      </c>
      <c r="J691" s="132" t="s">
        <v>5919</v>
      </c>
      <c r="K691" s="132" t="s">
        <v>6608</v>
      </c>
      <c r="L691" s="132" t="s">
        <v>7302</v>
      </c>
      <c r="M691" s="132" t="s">
        <v>7993</v>
      </c>
      <c r="N691" s="132" t="s">
        <v>8679</v>
      </c>
      <c r="O691" s="132" t="s">
        <v>9351</v>
      </c>
      <c r="P691" s="132" t="s">
        <v>9974</v>
      </c>
    </row>
    <row r="692" spans="1:16" ht="20.5" thickBot="1">
      <c r="A692" t="str">
        <f t="shared" si="10"/>
        <v>화물 이용 운송</v>
      </c>
      <c r="B692" s="145" t="s">
        <v>66</v>
      </c>
      <c r="D692" s="132" t="s">
        <v>2498</v>
      </c>
      <c r="E692" s="132" t="s">
        <v>3174</v>
      </c>
      <c r="F692" s="132" t="s">
        <v>3847</v>
      </c>
      <c r="G692" s="132" t="s">
        <v>4542</v>
      </c>
      <c r="H692" s="132" t="s">
        <v>5233</v>
      </c>
      <c r="I692" s="132" t="s">
        <v>5920</v>
      </c>
      <c r="J692" s="132" t="s">
        <v>5920</v>
      </c>
      <c r="K692" s="132" t="s">
        <v>6609</v>
      </c>
      <c r="L692" s="132" t="s">
        <v>7303</v>
      </c>
      <c r="M692" s="132" t="s">
        <v>7994</v>
      </c>
      <c r="N692" s="132" t="s">
        <v>8680</v>
      </c>
      <c r="O692" s="132" t="s">
        <v>9352</v>
      </c>
      <c r="P692" s="132" t="s">
        <v>9975</v>
      </c>
    </row>
    <row r="693" spans="1:16" ht="18.5" thickBot="1">
      <c r="A693" t="str">
        <f t="shared" si="10"/>
        <v>창고</v>
      </c>
      <c r="B693" s="145" t="s">
        <v>1419</v>
      </c>
      <c r="D693" s="132" t="s">
        <v>2499</v>
      </c>
      <c r="E693" s="132" t="s">
        <v>1419</v>
      </c>
      <c r="F693" s="132" t="s">
        <v>3848</v>
      </c>
      <c r="G693" s="132" t="s">
        <v>4543</v>
      </c>
      <c r="H693" s="132" t="s">
        <v>5234</v>
      </c>
      <c r="I693" s="132" t="s">
        <v>5921</v>
      </c>
      <c r="J693" s="132" t="s">
        <v>5921</v>
      </c>
      <c r="K693" s="132" t="s">
        <v>6610</v>
      </c>
      <c r="L693" s="132" t="s">
        <v>7304</v>
      </c>
      <c r="M693" s="132" t="s">
        <v>7995</v>
      </c>
      <c r="N693" s="132" t="s">
        <v>8681</v>
      </c>
      <c r="O693" s="132" t="s">
        <v>9353</v>
      </c>
      <c r="P693" s="132" t="s">
        <v>9976</v>
      </c>
    </row>
    <row r="694" spans="1:16" ht="20.5" thickBot="1">
      <c r="A694" t="str">
        <f t="shared" si="10"/>
        <v>곤포</v>
      </c>
      <c r="B694" s="145" t="s">
        <v>1854</v>
      </c>
      <c r="D694" s="132" t="s">
        <v>2794</v>
      </c>
      <c r="E694" s="132" t="s">
        <v>3450</v>
      </c>
      <c r="F694" s="132" t="s">
        <v>4147</v>
      </c>
      <c r="G694" s="132" t="s">
        <v>4836</v>
      </c>
      <c r="H694" s="132" t="s">
        <v>5526</v>
      </c>
      <c r="I694" s="132" t="s">
        <v>6215</v>
      </c>
      <c r="J694" s="132" t="s">
        <v>6215</v>
      </c>
      <c r="K694" s="132" t="s">
        <v>6905</v>
      </c>
      <c r="L694" s="132" t="s">
        <v>7597</v>
      </c>
      <c r="M694" s="132" t="s">
        <v>8288</v>
      </c>
      <c r="N694" s="132" t="s">
        <v>8973</v>
      </c>
      <c r="O694" s="132" t="s">
        <v>9643</v>
      </c>
      <c r="P694" s="132" t="s">
        <v>10228</v>
      </c>
    </row>
    <row r="695" spans="1:16" ht="50.5" thickBot="1">
      <c r="A695" t="str">
        <f t="shared" si="10"/>
        <v>도로 수송 시설 제공</v>
      </c>
      <c r="B695" s="145" t="s">
        <v>1856</v>
      </c>
      <c r="D695" s="132" t="s">
        <v>2795</v>
      </c>
      <c r="E695" s="132" t="s">
        <v>3451</v>
      </c>
      <c r="F695" s="132" t="s">
        <v>4148</v>
      </c>
      <c r="G695" s="132" t="s">
        <v>4837</v>
      </c>
      <c r="H695" s="132" t="s">
        <v>5527</v>
      </c>
      <c r="I695" s="132" t="s">
        <v>6216</v>
      </c>
      <c r="J695" s="132" t="s">
        <v>6216</v>
      </c>
      <c r="K695" s="132" t="s">
        <v>6906</v>
      </c>
      <c r="L695" s="132" t="s">
        <v>7598</v>
      </c>
      <c r="M695" s="132" t="s">
        <v>8289</v>
      </c>
      <c r="N695" s="132" t="s">
        <v>8974</v>
      </c>
      <c r="O695" s="132" t="s">
        <v>9644</v>
      </c>
      <c r="P695" s="132" t="s">
        <v>10229</v>
      </c>
    </row>
    <row r="696" spans="1:16" ht="80.5" thickBot="1">
      <c r="A696" t="str">
        <f t="shared" si="10"/>
        <v>수운 시설 관리(국공영) ★★</v>
      </c>
      <c r="B696" s="145" t="s">
        <v>1858</v>
      </c>
      <c r="D696" s="132" t="s">
        <v>2796</v>
      </c>
      <c r="E696" s="132" t="s">
        <v>3452</v>
      </c>
      <c r="F696" s="132" t="s">
        <v>4149</v>
      </c>
      <c r="G696" s="132" t="s">
        <v>4838</v>
      </c>
      <c r="H696" s="132" t="s">
        <v>5528</v>
      </c>
      <c r="I696" s="132" t="s">
        <v>6217</v>
      </c>
      <c r="J696" s="132" t="s">
        <v>6217</v>
      </c>
      <c r="K696" s="132" t="s">
        <v>6907</v>
      </c>
      <c r="L696" s="132" t="s">
        <v>7599</v>
      </c>
      <c r="M696" s="132" t="s">
        <v>8290</v>
      </c>
      <c r="N696" s="132" t="s">
        <v>8975</v>
      </c>
      <c r="O696" s="132" t="s">
        <v>9645</v>
      </c>
      <c r="P696" s="132" t="s">
        <v>10230</v>
      </c>
    </row>
    <row r="697" spans="1:16" ht="40.5" thickBot="1">
      <c r="A697" t="str">
        <f t="shared" si="10"/>
        <v>수운 시설 관리</v>
      </c>
      <c r="B697" s="145" t="s">
        <v>1860</v>
      </c>
      <c r="D697" s="132" t="s">
        <v>2797</v>
      </c>
      <c r="E697" s="132" t="s">
        <v>3453</v>
      </c>
      <c r="F697" s="132" t="s">
        <v>4150</v>
      </c>
      <c r="G697" s="132" t="s">
        <v>4839</v>
      </c>
      <c r="H697" s="132" t="s">
        <v>5529</v>
      </c>
      <c r="I697" s="132" t="s">
        <v>6218</v>
      </c>
      <c r="J697" s="132" t="s">
        <v>6218</v>
      </c>
      <c r="K697" s="132" t="s">
        <v>6908</v>
      </c>
      <c r="L697" s="132" t="s">
        <v>7600</v>
      </c>
      <c r="M697" s="132" t="s">
        <v>8291</v>
      </c>
      <c r="N697" s="132" t="s">
        <v>8976</v>
      </c>
      <c r="O697" s="132" t="s">
        <v>9646</v>
      </c>
      <c r="P697" s="132" t="s">
        <v>10231</v>
      </c>
    </row>
    <row r="698" spans="1:16" ht="40.5" thickBot="1">
      <c r="A698" t="str">
        <f t="shared" si="10"/>
        <v>수운 부대 서비스</v>
      </c>
      <c r="B698" s="145" t="s">
        <v>1862</v>
      </c>
      <c r="D698" s="132" t="s">
        <v>2798</v>
      </c>
      <c r="E698" s="132" t="s">
        <v>3454</v>
      </c>
      <c r="F698" s="132" t="s">
        <v>4151</v>
      </c>
      <c r="G698" s="132" t="s">
        <v>4840</v>
      </c>
      <c r="H698" s="132" t="s">
        <v>5530</v>
      </c>
      <c r="I698" s="132" t="s">
        <v>6219</v>
      </c>
      <c r="J698" s="132" t="s">
        <v>6219</v>
      </c>
      <c r="K698" s="132" t="s">
        <v>6909</v>
      </c>
      <c r="L698" s="132" t="s">
        <v>7601</v>
      </c>
      <c r="M698" s="132" t="s">
        <v>8292</v>
      </c>
      <c r="N698" s="132" t="s">
        <v>8977</v>
      </c>
      <c r="O698" s="132" t="s">
        <v>9647</v>
      </c>
      <c r="P698" s="132" t="s">
        <v>10232</v>
      </c>
    </row>
    <row r="699" spans="1:16" ht="50.5" thickBot="1">
      <c r="A699" t="str">
        <f t="shared" si="10"/>
        <v>항공 시설 관리(공영) ★★</v>
      </c>
      <c r="B699" s="145" t="s">
        <v>1864</v>
      </c>
      <c r="D699" s="132" t="s">
        <v>2799</v>
      </c>
      <c r="E699" s="132" t="s">
        <v>3455</v>
      </c>
      <c r="F699" s="132" t="s">
        <v>4152</v>
      </c>
      <c r="G699" s="132" t="s">
        <v>4841</v>
      </c>
      <c r="H699" s="132" t="s">
        <v>5531</v>
      </c>
      <c r="I699" s="132" t="s">
        <v>6220</v>
      </c>
      <c r="J699" s="132" t="s">
        <v>6220</v>
      </c>
      <c r="K699" s="132" t="s">
        <v>6910</v>
      </c>
      <c r="L699" s="132" t="s">
        <v>7602</v>
      </c>
      <c r="M699" s="132" t="s">
        <v>8293</v>
      </c>
      <c r="N699" s="132" t="s">
        <v>8978</v>
      </c>
      <c r="O699" s="132" t="s">
        <v>9648</v>
      </c>
      <c r="P699" s="132" t="s">
        <v>10233</v>
      </c>
    </row>
    <row r="700" spans="1:16" ht="40.5" thickBot="1">
      <c r="A700" t="str">
        <f t="shared" si="10"/>
        <v>항공 시설 관리</v>
      </c>
      <c r="B700" s="145" t="s">
        <v>1866</v>
      </c>
      <c r="D700" s="132" t="s">
        <v>2800</v>
      </c>
      <c r="E700" s="132" t="s">
        <v>3456</v>
      </c>
      <c r="F700" s="132" t="s">
        <v>4153</v>
      </c>
      <c r="G700" s="132" t="s">
        <v>4842</v>
      </c>
      <c r="H700" s="132" t="s">
        <v>5532</v>
      </c>
      <c r="I700" s="132" t="s">
        <v>6221</v>
      </c>
      <c r="J700" s="132" t="s">
        <v>6221</v>
      </c>
      <c r="K700" s="132" t="s">
        <v>6911</v>
      </c>
      <c r="L700" s="132" t="s">
        <v>7603</v>
      </c>
      <c r="M700" s="132" t="s">
        <v>8294</v>
      </c>
      <c r="N700" s="132" t="s">
        <v>8979</v>
      </c>
      <c r="O700" s="132" t="s">
        <v>9649</v>
      </c>
      <c r="P700" s="132" t="s">
        <v>10234</v>
      </c>
    </row>
    <row r="701" spans="1:16" ht="20.5" thickBot="1">
      <c r="A701" t="str">
        <f t="shared" si="10"/>
        <v>항공 부대 서비스</v>
      </c>
      <c r="B701" s="145" t="s">
        <v>1868</v>
      </c>
      <c r="D701" s="132" t="s">
        <v>2801</v>
      </c>
      <c r="E701" s="132" t="s">
        <v>3457</v>
      </c>
      <c r="F701" s="132" t="s">
        <v>4154</v>
      </c>
      <c r="G701" s="132" t="s">
        <v>4843</v>
      </c>
      <c r="H701" s="132" t="s">
        <v>5533</v>
      </c>
      <c r="I701" s="132" t="s">
        <v>6222</v>
      </c>
      <c r="J701" s="132" t="s">
        <v>6222</v>
      </c>
      <c r="K701" s="132" t="s">
        <v>6912</v>
      </c>
      <c r="L701" s="132" t="s">
        <v>7604</v>
      </c>
      <c r="M701" s="132" t="s">
        <v>8295</v>
      </c>
      <c r="N701" s="132" t="s">
        <v>8980</v>
      </c>
      <c r="O701" s="132" t="s">
        <v>9650</v>
      </c>
      <c r="P701" s="132" t="s">
        <v>10235</v>
      </c>
    </row>
    <row r="702" spans="1:16" ht="60.5" thickBot="1">
      <c r="A702" t="str">
        <f t="shared" si="10"/>
        <v>여행·기타 운수 부대 서비스</v>
      </c>
      <c r="B702" s="145" t="s">
        <v>1870</v>
      </c>
      <c r="D702" s="132" t="s">
        <v>2802</v>
      </c>
      <c r="E702" s="132" t="s">
        <v>3458</v>
      </c>
      <c r="F702" s="132" t="s">
        <v>4155</v>
      </c>
      <c r="G702" s="132" t="s">
        <v>4844</v>
      </c>
      <c r="H702" s="132" t="s">
        <v>5534</v>
      </c>
      <c r="I702" s="132" t="s">
        <v>6223</v>
      </c>
      <c r="J702" s="132" t="s">
        <v>6223</v>
      </c>
      <c r="K702" s="132" t="s">
        <v>6913</v>
      </c>
      <c r="L702" s="132" t="s">
        <v>7605</v>
      </c>
      <c r="M702" s="132" t="s">
        <v>8296</v>
      </c>
      <c r="N702" s="132" t="s">
        <v>8981</v>
      </c>
      <c r="O702" s="132" t="s">
        <v>9651</v>
      </c>
      <c r="P702" s="132" t="s">
        <v>10236</v>
      </c>
    </row>
    <row r="703" spans="1:16" ht="30.5" thickBot="1">
      <c r="A703" t="str">
        <f t="shared" si="10"/>
        <v>우편·신서편</v>
      </c>
      <c r="B703" s="145" t="s">
        <v>1425</v>
      </c>
      <c r="D703" s="132" t="s">
        <v>2501</v>
      </c>
      <c r="E703" s="132" t="s">
        <v>3176</v>
      </c>
      <c r="F703" s="132" t="s">
        <v>3850</v>
      </c>
      <c r="G703" s="132" t="s">
        <v>4545</v>
      </c>
      <c r="H703" s="132" t="s">
        <v>5236</v>
      </c>
      <c r="I703" s="132" t="s">
        <v>5923</v>
      </c>
      <c r="J703" s="132" t="s">
        <v>5923</v>
      </c>
      <c r="K703" s="132" t="s">
        <v>6612</v>
      </c>
      <c r="L703" s="132" t="s">
        <v>7306</v>
      </c>
      <c r="M703" s="132" t="s">
        <v>7997</v>
      </c>
      <c r="N703" s="132" t="s">
        <v>8683</v>
      </c>
      <c r="O703" s="132" t="s">
        <v>9355</v>
      </c>
      <c r="P703" s="132" t="s">
        <v>9978</v>
      </c>
    </row>
    <row r="704" spans="1:16" ht="30.5" thickBot="1">
      <c r="A704" t="str">
        <f t="shared" si="10"/>
        <v>고정 전기 통신</v>
      </c>
      <c r="B704" s="145" t="s">
        <v>1873</v>
      </c>
      <c r="D704" s="132" t="s">
        <v>2803</v>
      </c>
      <c r="E704" s="132" t="s">
        <v>3459</v>
      </c>
      <c r="F704" s="132" t="s">
        <v>4156</v>
      </c>
      <c r="G704" s="132" t="s">
        <v>4845</v>
      </c>
      <c r="H704" s="132" t="s">
        <v>5535</v>
      </c>
      <c r="I704" s="132" t="s">
        <v>6224</v>
      </c>
      <c r="J704" s="132" t="s">
        <v>6224</v>
      </c>
      <c r="K704" s="132" t="s">
        <v>6914</v>
      </c>
      <c r="L704" s="132" t="s">
        <v>7606</v>
      </c>
      <c r="M704" s="132" t="s">
        <v>8297</v>
      </c>
      <c r="N704" s="132" t="s">
        <v>8982</v>
      </c>
      <c r="O704" s="132" t="s">
        <v>9652</v>
      </c>
      <c r="P704" s="132" t="s">
        <v>10237</v>
      </c>
    </row>
    <row r="705" spans="1:16" ht="30.5" thickBot="1">
      <c r="A705" t="str">
        <f t="shared" si="10"/>
        <v>이동 통신</v>
      </c>
      <c r="B705" s="145" t="s">
        <v>1875</v>
      </c>
      <c r="D705" s="132" t="s">
        <v>2804</v>
      </c>
      <c r="E705" s="132" t="s">
        <v>3460</v>
      </c>
      <c r="F705" s="132" t="s">
        <v>4157</v>
      </c>
      <c r="G705" s="132" t="s">
        <v>4846</v>
      </c>
      <c r="H705" s="132" t="s">
        <v>5536</v>
      </c>
      <c r="I705" s="132" t="s">
        <v>6225</v>
      </c>
      <c r="J705" s="132" t="s">
        <v>6225</v>
      </c>
      <c r="K705" s="132" t="s">
        <v>6915</v>
      </c>
      <c r="L705" s="132" t="s">
        <v>7607</v>
      </c>
      <c r="M705" s="132" t="s">
        <v>8298</v>
      </c>
      <c r="N705" s="132" t="s">
        <v>8983</v>
      </c>
      <c r="O705" s="132" t="s">
        <v>9653</v>
      </c>
      <c r="P705" s="132" t="s">
        <v>10238</v>
      </c>
    </row>
    <row r="706" spans="1:16" ht="60.5" thickBot="1">
      <c r="A706" t="str">
        <f t="shared" ref="A706:A769" si="11">F706</f>
        <v>전기통신에 부대하는 서비스</v>
      </c>
      <c r="B706" s="145" t="s">
        <v>1877</v>
      </c>
      <c r="D706" s="132" t="s">
        <v>2805</v>
      </c>
      <c r="E706" s="132" t="s">
        <v>3461</v>
      </c>
      <c r="F706" s="132" t="s">
        <v>4158</v>
      </c>
      <c r="G706" s="132" t="s">
        <v>4847</v>
      </c>
      <c r="H706" s="132" t="s">
        <v>5537</v>
      </c>
      <c r="I706" s="132" t="s">
        <v>6226</v>
      </c>
      <c r="J706" s="132" t="s">
        <v>6226</v>
      </c>
      <c r="K706" s="132" t="s">
        <v>6916</v>
      </c>
      <c r="L706" s="132" t="s">
        <v>7608</v>
      </c>
      <c r="M706" s="132" t="s">
        <v>8299</v>
      </c>
      <c r="N706" s="132" t="s">
        <v>8984</v>
      </c>
      <c r="O706" s="132" t="s">
        <v>9654</v>
      </c>
      <c r="P706" s="132" t="s">
        <v>10239</v>
      </c>
    </row>
    <row r="707" spans="1:16" ht="30.5" thickBot="1">
      <c r="A707" t="str">
        <f t="shared" si="11"/>
        <v>공공방송</v>
      </c>
      <c r="B707" s="145" t="s">
        <v>1879</v>
      </c>
      <c r="D707" s="132" t="s">
        <v>2806</v>
      </c>
      <c r="E707" s="132" t="s">
        <v>3462</v>
      </c>
      <c r="F707" s="132" t="s">
        <v>4159</v>
      </c>
      <c r="G707" s="132" t="s">
        <v>4848</v>
      </c>
      <c r="H707" s="132" t="s">
        <v>5538</v>
      </c>
      <c r="I707" s="132" t="s">
        <v>6227</v>
      </c>
      <c r="J707" s="132" t="s">
        <v>6227</v>
      </c>
      <c r="K707" s="132" t="s">
        <v>6917</v>
      </c>
      <c r="L707" s="132" t="s">
        <v>7609</v>
      </c>
      <c r="M707" s="132" t="s">
        <v>8300</v>
      </c>
      <c r="N707" s="132" t="s">
        <v>8985</v>
      </c>
      <c r="O707" s="132" t="s">
        <v>9655</v>
      </c>
      <c r="P707" s="132" t="s">
        <v>10240</v>
      </c>
    </row>
    <row r="708" spans="1:16" ht="20.5" thickBot="1">
      <c r="A708" t="str">
        <f t="shared" si="11"/>
        <v>민간방송</v>
      </c>
      <c r="B708" s="145" t="s">
        <v>1881</v>
      </c>
      <c r="D708" s="132" t="s">
        <v>2807</v>
      </c>
      <c r="E708" s="132" t="s">
        <v>3463</v>
      </c>
      <c r="F708" s="132" t="s">
        <v>4160</v>
      </c>
      <c r="G708" s="132" t="s">
        <v>4849</v>
      </c>
      <c r="H708" s="132" t="s">
        <v>5539</v>
      </c>
      <c r="I708" s="132" t="s">
        <v>6228</v>
      </c>
      <c r="J708" s="132" t="s">
        <v>6228</v>
      </c>
      <c r="K708" s="132" t="s">
        <v>6918</v>
      </c>
      <c r="L708" s="132" t="s">
        <v>7610</v>
      </c>
      <c r="M708" s="132" t="s">
        <v>8301</v>
      </c>
      <c r="N708" s="132" t="s">
        <v>8986</v>
      </c>
      <c r="O708" s="132" t="s">
        <v>9656</v>
      </c>
      <c r="P708" s="132" t="s">
        <v>10241</v>
      </c>
    </row>
    <row r="709" spans="1:16" ht="20.5" thickBot="1">
      <c r="A709" t="str">
        <f t="shared" si="11"/>
        <v>유선방송</v>
      </c>
      <c r="B709" s="145" t="s">
        <v>1883</v>
      </c>
      <c r="D709" s="132" t="s">
        <v>2808</v>
      </c>
      <c r="E709" s="132" t="s">
        <v>3464</v>
      </c>
      <c r="F709" s="132" t="s">
        <v>4161</v>
      </c>
      <c r="G709" s="132" t="s">
        <v>4850</v>
      </c>
      <c r="H709" s="132" t="s">
        <v>5540</v>
      </c>
      <c r="I709" s="132" t="s">
        <v>6229</v>
      </c>
      <c r="J709" s="132" t="s">
        <v>6229</v>
      </c>
      <c r="K709" s="132" t="s">
        <v>6919</v>
      </c>
      <c r="L709" s="132" t="s">
        <v>7611</v>
      </c>
      <c r="M709" s="132" t="s">
        <v>8302</v>
      </c>
      <c r="N709" s="132" t="s">
        <v>8987</v>
      </c>
      <c r="O709" s="132" t="s">
        <v>9657</v>
      </c>
      <c r="P709" s="132" t="s">
        <v>10242</v>
      </c>
    </row>
    <row r="710" spans="1:16" ht="20.5" thickBot="1">
      <c r="A710" t="str">
        <f t="shared" si="11"/>
        <v>정보 서비스</v>
      </c>
      <c r="B710" s="145" t="s">
        <v>1434</v>
      </c>
      <c r="D710" s="132" t="s">
        <v>2504</v>
      </c>
      <c r="E710" s="132" t="s">
        <v>3179</v>
      </c>
      <c r="F710" s="132" t="s">
        <v>3853</v>
      </c>
      <c r="G710" s="132" t="s">
        <v>4548</v>
      </c>
      <c r="H710" s="132" t="s">
        <v>5239</v>
      </c>
      <c r="I710" s="132" t="s">
        <v>5926</v>
      </c>
      <c r="J710" s="132" t="s">
        <v>5926</v>
      </c>
      <c r="K710" s="132" t="s">
        <v>6615</v>
      </c>
      <c r="L710" s="132" t="s">
        <v>7309</v>
      </c>
      <c r="M710" s="132" t="s">
        <v>8000</v>
      </c>
      <c r="N710" s="132" t="s">
        <v>8686</v>
      </c>
      <c r="O710" s="132" t="s">
        <v>9358</v>
      </c>
      <c r="P710" s="132" t="s">
        <v>9980</v>
      </c>
    </row>
    <row r="711" spans="1:16" ht="20.5" thickBot="1">
      <c r="A711" t="str">
        <f t="shared" si="11"/>
        <v>인터넷 부수 서비스</v>
      </c>
      <c r="B711" s="145" t="s">
        <v>1437</v>
      </c>
      <c r="D711" s="132" t="s">
        <v>2505</v>
      </c>
      <c r="E711" s="132" t="s">
        <v>3180</v>
      </c>
      <c r="F711" s="132" t="s">
        <v>3854</v>
      </c>
      <c r="G711" s="132" t="s">
        <v>4549</v>
      </c>
      <c r="H711" s="132" t="s">
        <v>5240</v>
      </c>
      <c r="I711" s="132" t="s">
        <v>5927</v>
      </c>
      <c r="J711" s="132" t="s">
        <v>5927</v>
      </c>
      <c r="K711" s="132" t="s">
        <v>6616</v>
      </c>
      <c r="L711" s="132" t="s">
        <v>7310</v>
      </c>
      <c r="M711" s="132" t="s">
        <v>8001</v>
      </c>
      <c r="N711" s="132" t="s">
        <v>8687</v>
      </c>
      <c r="O711" s="132" t="s">
        <v>9359</v>
      </c>
      <c r="P711" s="132" t="s">
        <v>9981</v>
      </c>
    </row>
    <row r="712" spans="1:16" ht="90.5" thickBot="1">
      <c r="A712" t="str">
        <f t="shared" si="11"/>
        <v>영상·음성·문자 정보 제작(신문·출판을 제외한다.)</v>
      </c>
      <c r="B712" s="145" t="s">
        <v>1887</v>
      </c>
      <c r="D712" s="132" t="s">
        <v>2809</v>
      </c>
      <c r="E712" s="132" t="s">
        <v>3465</v>
      </c>
      <c r="F712" s="132" t="s">
        <v>4162</v>
      </c>
      <c r="G712" s="132" t="s">
        <v>4851</v>
      </c>
      <c r="H712" s="132" t="s">
        <v>5541</v>
      </c>
      <c r="I712" s="132" t="s">
        <v>6230</v>
      </c>
      <c r="J712" s="132" t="s">
        <v>6230</v>
      </c>
      <c r="K712" s="132" t="s">
        <v>6920</v>
      </c>
      <c r="L712" s="132" t="s">
        <v>7612</v>
      </c>
      <c r="M712" s="132" t="s">
        <v>8303</v>
      </c>
      <c r="N712" s="132" t="s">
        <v>8988</v>
      </c>
      <c r="O712" s="132" t="s">
        <v>9658</v>
      </c>
      <c r="P712" s="132" t="s">
        <v>10243</v>
      </c>
    </row>
    <row r="713" spans="1:16" ht="18.5" thickBot="1">
      <c r="A713" t="str">
        <f t="shared" si="11"/>
        <v>신문</v>
      </c>
      <c r="B713" s="145" t="s">
        <v>1889</v>
      </c>
      <c r="D713" s="132" t="s">
        <v>2810</v>
      </c>
      <c r="E713" s="132" t="s">
        <v>3466</v>
      </c>
      <c r="F713" s="132" t="s">
        <v>4163</v>
      </c>
      <c r="G713" s="132" t="s">
        <v>4852</v>
      </c>
      <c r="H713" s="132" t="s">
        <v>5542</v>
      </c>
      <c r="I713" s="132" t="s">
        <v>6231</v>
      </c>
      <c r="J713" s="132" t="s">
        <v>6231</v>
      </c>
      <c r="K713" s="132" t="s">
        <v>6921</v>
      </c>
      <c r="L713" s="132" t="s">
        <v>7613</v>
      </c>
      <c r="M713" s="132" t="s">
        <v>8304</v>
      </c>
      <c r="N713" s="132" t="s">
        <v>8989</v>
      </c>
      <c r="O713" s="132" t="s">
        <v>9659</v>
      </c>
      <c r="P713" s="132" t="s">
        <v>10244</v>
      </c>
    </row>
    <row r="714" spans="1:16" ht="20.5" thickBot="1">
      <c r="A714" t="str">
        <f t="shared" si="11"/>
        <v>출판</v>
      </c>
      <c r="B714" s="145" t="s">
        <v>1891</v>
      </c>
      <c r="D714" s="132" t="s">
        <v>2811</v>
      </c>
      <c r="E714" s="132" t="s">
        <v>3467</v>
      </c>
      <c r="F714" s="132" t="s">
        <v>4164</v>
      </c>
      <c r="G714" s="132" t="s">
        <v>4853</v>
      </c>
      <c r="H714" s="132" t="s">
        <v>5543</v>
      </c>
      <c r="I714" s="132" t="s">
        <v>6232</v>
      </c>
      <c r="J714" s="132" t="s">
        <v>6232</v>
      </c>
      <c r="K714" s="132" t="s">
        <v>6922</v>
      </c>
      <c r="L714" s="132" t="s">
        <v>7614</v>
      </c>
      <c r="M714" s="132" t="s">
        <v>8305</v>
      </c>
      <c r="N714" s="132" t="s">
        <v>8990</v>
      </c>
      <c r="O714" s="132" t="s">
        <v>9660</v>
      </c>
      <c r="P714" s="132" t="s">
        <v>3467</v>
      </c>
    </row>
    <row r="715" spans="1:16" ht="30.5" thickBot="1">
      <c r="A715" t="str">
        <f t="shared" si="11"/>
        <v>공무(중앙)★★</v>
      </c>
      <c r="B715" s="145" t="s">
        <v>1893</v>
      </c>
      <c r="D715" s="132" t="s">
        <v>2812</v>
      </c>
      <c r="E715" s="132" t="s">
        <v>3468</v>
      </c>
      <c r="F715" s="132" t="s">
        <v>4165</v>
      </c>
      <c r="G715" s="132" t="s">
        <v>4854</v>
      </c>
      <c r="H715" s="132" t="s">
        <v>5544</v>
      </c>
      <c r="I715" s="132" t="s">
        <v>6233</v>
      </c>
      <c r="J715" s="132" t="s">
        <v>6233</v>
      </c>
      <c r="K715" s="132" t="s">
        <v>6923</v>
      </c>
      <c r="L715" s="132" t="s">
        <v>7615</v>
      </c>
      <c r="M715" s="132" t="s">
        <v>8306</v>
      </c>
      <c r="N715" s="132" t="s">
        <v>8991</v>
      </c>
      <c r="O715" s="132" t="s">
        <v>9661</v>
      </c>
      <c r="P715" s="132" t="s">
        <v>10245</v>
      </c>
    </row>
    <row r="716" spans="1:16" ht="40.5" thickBot="1">
      <c r="A716" t="str">
        <f t="shared" si="11"/>
        <v>공무(지방)★★</v>
      </c>
      <c r="B716" s="145" t="s">
        <v>1895</v>
      </c>
      <c r="D716" s="132" t="s">
        <v>2813</v>
      </c>
      <c r="E716" s="132" t="s">
        <v>3469</v>
      </c>
      <c r="F716" s="132" t="s">
        <v>4166</v>
      </c>
      <c r="G716" s="132" t="s">
        <v>4855</v>
      </c>
      <c r="H716" s="132" t="s">
        <v>5545</v>
      </c>
      <c r="I716" s="132" t="s">
        <v>6234</v>
      </c>
      <c r="J716" s="132" t="s">
        <v>6234</v>
      </c>
      <c r="K716" s="132" t="s">
        <v>6924</v>
      </c>
      <c r="L716" s="132" t="s">
        <v>7616</v>
      </c>
      <c r="M716" s="132" t="s">
        <v>8307</v>
      </c>
      <c r="N716" s="132" t="s">
        <v>8992</v>
      </c>
      <c r="O716" s="132" t="s">
        <v>9662</v>
      </c>
      <c r="P716" s="132" t="s">
        <v>10246</v>
      </c>
    </row>
    <row r="717" spans="1:16" ht="50.5" thickBot="1">
      <c r="A717" t="str">
        <f t="shared" si="11"/>
        <v>학교교육(국공립)★★</v>
      </c>
      <c r="B717" s="145" t="s">
        <v>1897</v>
      </c>
      <c r="D717" s="132" t="s">
        <v>2814</v>
      </c>
      <c r="E717" s="132" t="s">
        <v>3470</v>
      </c>
      <c r="F717" s="132" t="s">
        <v>4167</v>
      </c>
      <c r="G717" s="132" t="s">
        <v>4856</v>
      </c>
      <c r="H717" s="132" t="s">
        <v>5546</v>
      </c>
      <c r="I717" s="132" t="s">
        <v>6235</v>
      </c>
      <c r="J717" s="132" t="s">
        <v>6235</v>
      </c>
      <c r="K717" s="132" t="s">
        <v>6925</v>
      </c>
      <c r="L717" s="132" t="s">
        <v>7617</v>
      </c>
      <c r="M717" s="132" t="s">
        <v>8308</v>
      </c>
      <c r="N717" s="132" t="s">
        <v>8993</v>
      </c>
      <c r="O717" s="132" t="s">
        <v>9663</v>
      </c>
      <c r="P717" s="132" t="s">
        <v>10247</v>
      </c>
    </row>
    <row r="718" spans="1:16" ht="30.5" thickBot="1">
      <c r="A718" t="str">
        <f t="shared" si="11"/>
        <v>학교교육(사립)★</v>
      </c>
      <c r="B718" s="145" t="s">
        <v>1899</v>
      </c>
      <c r="D718" s="132" t="s">
        <v>2815</v>
      </c>
      <c r="E718" s="132" t="s">
        <v>3471</v>
      </c>
      <c r="F718" s="132" t="s">
        <v>4168</v>
      </c>
      <c r="G718" s="132" t="s">
        <v>4857</v>
      </c>
      <c r="H718" s="132" t="s">
        <v>5547</v>
      </c>
      <c r="I718" s="132" t="s">
        <v>6236</v>
      </c>
      <c r="J718" s="132" t="s">
        <v>6236</v>
      </c>
      <c r="K718" s="132" t="s">
        <v>6926</v>
      </c>
      <c r="L718" s="132" t="s">
        <v>7618</v>
      </c>
      <c r="M718" s="132" t="s">
        <v>8309</v>
      </c>
      <c r="N718" s="132" t="s">
        <v>8994</v>
      </c>
      <c r="O718" s="132" t="s">
        <v>9664</v>
      </c>
      <c r="P718" s="132" t="s">
        <v>1899</v>
      </c>
    </row>
    <row r="719" spans="1:16" ht="70.5" thickBot="1">
      <c r="A719" t="str">
        <f t="shared" si="11"/>
        <v>학교급식(국공립)★★</v>
      </c>
      <c r="B719" s="145" t="s">
        <v>1901</v>
      </c>
      <c r="D719" s="132" t="s">
        <v>2816</v>
      </c>
      <c r="E719" s="132" t="s">
        <v>3472</v>
      </c>
      <c r="F719" s="132" t="s">
        <v>4169</v>
      </c>
      <c r="G719" s="132" t="s">
        <v>4858</v>
      </c>
      <c r="H719" s="132" t="s">
        <v>5548</v>
      </c>
      <c r="I719" s="132" t="s">
        <v>6237</v>
      </c>
      <c r="J719" s="132" t="s">
        <v>6237</v>
      </c>
      <c r="K719" s="132" t="s">
        <v>6927</v>
      </c>
      <c r="L719" s="132" t="s">
        <v>7619</v>
      </c>
      <c r="M719" s="132" t="s">
        <v>8310</v>
      </c>
      <c r="N719" s="132" t="s">
        <v>8995</v>
      </c>
      <c r="O719" s="132" t="s">
        <v>9665</v>
      </c>
      <c r="P719" s="132" t="s">
        <v>10248</v>
      </c>
    </row>
    <row r="720" spans="1:16" ht="50.5" thickBot="1">
      <c r="A720" t="str">
        <f t="shared" si="11"/>
        <v>학교급식(사립)★</v>
      </c>
      <c r="B720" s="145" t="s">
        <v>1903</v>
      </c>
      <c r="D720" s="132" t="s">
        <v>2817</v>
      </c>
      <c r="E720" s="132" t="s">
        <v>3473</v>
      </c>
      <c r="F720" s="132" t="s">
        <v>4170</v>
      </c>
      <c r="G720" s="132" t="s">
        <v>4859</v>
      </c>
      <c r="H720" s="132" t="s">
        <v>5549</v>
      </c>
      <c r="I720" s="132" t="s">
        <v>6238</v>
      </c>
      <c r="J720" s="132" t="s">
        <v>6238</v>
      </c>
      <c r="K720" s="132" t="s">
        <v>6928</v>
      </c>
      <c r="L720" s="132" t="s">
        <v>7620</v>
      </c>
      <c r="M720" s="132" t="s">
        <v>8311</v>
      </c>
      <c r="N720" s="132" t="s">
        <v>8996</v>
      </c>
      <c r="O720" s="132" t="s">
        <v>9666</v>
      </c>
      <c r="P720" s="132" t="s">
        <v>10249</v>
      </c>
    </row>
    <row r="721" spans="1:16" ht="50.5" thickBot="1">
      <c r="A721" t="str">
        <f t="shared" si="11"/>
        <v>사회교육(국공립)★★</v>
      </c>
      <c r="B721" s="145" t="s">
        <v>1905</v>
      </c>
      <c r="D721" s="132" t="s">
        <v>2818</v>
      </c>
      <c r="E721" s="132" t="s">
        <v>3474</v>
      </c>
      <c r="F721" s="132" t="s">
        <v>4171</v>
      </c>
      <c r="G721" s="132" t="s">
        <v>4860</v>
      </c>
      <c r="H721" s="132" t="s">
        <v>5550</v>
      </c>
      <c r="I721" s="132" t="s">
        <v>6239</v>
      </c>
      <c r="J721" s="132" t="s">
        <v>6239</v>
      </c>
      <c r="K721" s="132" t="s">
        <v>6929</v>
      </c>
      <c r="L721" s="132" t="s">
        <v>7621</v>
      </c>
      <c r="M721" s="132" t="s">
        <v>8312</v>
      </c>
      <c r="N721" s="132" t="s">
        <v>8997</v>
      </c>
      <c r="O721" s="132" t="s">
        <v>9667</v>
      </c>
      <c r="P721" s="132" t="s">
        <v>10250</v>
      </c>
    </row>
    <row r="722" spans="1:16" ht="40.5" thickBot="1">
      <c r="A722" t="str">
        <f t="shared" si="11"/>
        <v>사회교육(비영리)★</v>
      </c>
      <c r="B722" s="145" t="s">
        <v>1907</v>
      </c>
      <c r="D722" s="132" t="s">
        <v>2819</v>
      </c>
      <c r="E722" s="132" t="s">
        <v>3475</v>
      </c>
      <c r="F722" s="132" t="s">
        <v>4172</v>
      </c>
      <c r="G722" s="132" t="s">
        <v>4861</v>
      </c>
      <c r="H722" s="132" t="s">
        <v>5551</v>
      </c>
      <c r="I722" s="132" t="s">
        <v>6240</v>
      </c>
      <c r="J722" s="132" t="s">
        <v>6240</v>
      </c>
      <c r="K722" s="132" t="s">
        <v>6930</v>
      </c>
      <c r="L722" s="132" t="s">
        <v>7622</v>
      </c>
      <c r="M722" s="132" t="s">
        <v>8313</v>
      </c>
      <c r="N722" s="132" t="s">
        <v>8998</v>
      </c>
      <c r="O722" s="132" t="s">
        <v>9668</v>
      </c>
      <c r="P722" s="132" t="s">
        <v>10251</v>
      </c>
    </row>
    <row r="723" spans="1:16" ht="80.5" thickBot="1">
      <c r="A723" t="str">
        <f t="shared" si="11"/>
        <v>기타 교육훈련기관(국공립)★★</v>
      </c>
      <c r="B723" s="145" t="s">
        <v>1909</v>
      </c>
      <c r="D723" s="132" t="s">
        <v>2820</v>
      </c>
      <c r="E723" s="132" t="s">
        <v>3476</v>
      </c>
      <c r="F723" s="132" t="s">
        <v>4173</v>
      </c>
      <c r="G723" s="132" t="s">
        <v>4862</v>
      </c>
      <c r="H723" s="132" t="s">
        <v>5552</v>
      </c>
      <c r="I723" s="132" t="s">
        <v>6241</v>
      </c>
      <c r="J723" s="132" t="s">
        <v>6241</v>
      </c>
      <c r="K723" s="132" t="s">
        <v>6931</v>
      </c>
      <c r="L723" s="132" t="s">
        <v>7623</v>
      </c>
      <c r="M723" s="132" t="s">
        <v>8314</v>
      </c>
      <c r="N723" s="132" t="s">
        <v>8999</v>
      </c>
      <c r="O723" s="132" t="s">
        <v>9669</v>
      </c>
      <c r="P723" s="132" t="s">
        <v>10252</v>
      </c>
    </row>
    <row r="724" spans="1:16" ht="40.5" thickBot="1">
      <c r="A724" t="str">
        <f t="shared" si="11"/>
        <v>기타 교육훈련기관</v>
      </c>
      <c r="B724" s="145" t="s">
        <v>1911</v>
      </c>
      <c r="D724" s="132" t="s">
        <v>2821</v>
      </c>
      <c r="E724" s="132" t="s">
        <v>3477</v>
      </c>
      <c r="F724" s="132" t="s">
        <v>4174</v>
      </c>
      <c r="G724" s="132" t="s">
        <v>4863</v>
      </c>
      <c r="H724" s="132" t="s">
        <v>5553</v>
      </c>
      <c r="I724" s="132" t="s">
        <v>6242</v>
      </c>
      <c r="J724" s="132" t="s">
        <v>6242</v>
      </c>
      <c r="K724" s="132" t="s">
        <v>6932</v>
      </c>
      <c r="L724" s="132" t="s">
        <v>7624</v>
      </c>
      <c r="M724" s="132" t="s">
        <v>8315</v>
      </c>
      <c r="N724" s="132" t="s">
        <v>9000</v>
      </c>
      <c r="O724" s="132" t="s">
        <v>9670</v>
      </c>
      <c r="P724" s="132" t="s">
        <v>10253</v>
      </c>
    </row>
    <row r="725" spans="1:16" ht="80.5" thickBot="1">
      <c r="A725" t="str">
        <f t="shared" si="11"/>
        <v>자연과학연구기관(국공립)★★</v>
      </c>
      <c r="B725" s="145" t="s">
        <v>1913</v>
      </c>
      <c r="D725" s="132" t="s">
        <v>2822</v>
      </c>
      <c r="E725" s="132" t="s">
        <v>3478</v>
      </c>
      <c r="F725" s="132" t="s">
        <v>4175</v>
      </c>
      <c r="G725" s="132" t="s">
        <v>4864</v>
      </c>
      <c r="H725" s="132" t="s">
        <v>5554</v>
      </c>
      <c r="I725" s="132" t="s">
        <v>6243</v>
      </c>
      <c r="J725" s="132" t="s">
        <v>6243</v>
      </c>
      <c r="K725" s="132" t="s">
        <v>6933</v>
      </c>
      <c r="L725" s="132" t="s">
        <v>7625</v>
      </c>
      <c r="M725" s="132" t="s">
        <v>8316</v>
      </c>
      <c r="N725" s="132" t="s">
        <v>9001</v>
      </c>
      <c r="O725" s="132" t="s">
        <v>9671</v>
      </c>
      <c r="P725" s="132" t="s">
        <v>10254</v>
      </c>
    </row>
    <row r="726" spans="1:16" ht="90.5" thickBot="1">
      <c r="A726" t="str">
        <f t="shared" si="11"/>
        <v>인문・사회과학연구기관(국공립)★★</v>
      </c>
      <c r="B726" s="145" t="s">
        <v>1915</v>
      </c>
      <c r="D726" s="132" t="s">
        <v>2823</v>
      </c>
      <c r="E726" s="132" t="s">
        <v>3479</v>
      </c>
      <c r="F726" s="132" t="s">
        <v>4176</v>
      </c>
      <c r="G726" s="132" t="s">
        <v>4865</v>
      </c>
      <c r="H726" s="132" t="s">
        <v>5555</v>
      </c>
      <c r="I726" s="132" t="s">
        <v>6244</v>
      </c>
      <c r="J726" s="132" t="s">
        <v>6244</v>
      </c>
      <c r="K726" s="132" t="s">
        <v>6934</v>
      </c>
      <c r="L726" s="132" t="s">
        <v>7626</v>
      </c>
      <c r="M726" s="132" t="s">
        <v>8317</v>
      </c>
      <c r="N726" s="132" t="s">
        <v>9002</v>
      </c>
      <c r="O726" s="132" t="s">
        <v>9672</v>
      </c>
      <c r="P726" s="132" t="s">
        <v>10255</v>
      </c>
    </row>
    <row r="727" spans="1:16" ht="60.5" thickBot="1">
      <c r="A727" t="str">
        <f t="shared" si="11"/>
        <v>자연과학연구기관(비영리)★</v>
      </c>
      <c r="B727" s="145" t="s">
        <v>1917</v>
      </c>
      <c r="D727" s="132" t="s">
        <v>2824</v>
      </c>
      <c r="E727" s="132" t="s">
        <v>3480</v>
      </c>
      <c r="F727" s="132" t="s">
        <v>4177</v>
      </c>
      <c r="G727" s="132" t="s">
        <v>4866</v>
      </c>
      <c r="H727" s="132" t="s">
        <v>5556</v>
      </c>
      <c r="I727" s="132" t="s">
        <v>6245</v>
      </c>
      <c r="J727" s="132" t="s">
        <v>6245</v>
      </c>
      <c r="K727" s="132" t="s">
        <v>6935</v>
      </c>
      <c r="L727" s="132" t="s">
        <v>7627</v>
      </c>
      <c r="M727" s="132" t="s">
        <v>8318</v>
      </c>
      <c r="N727" s="132" t="s">
        <v>9003</v>
      </c>
      <c r="O727" s="132" t="s">
        <v>9673</v>
      </c>
      <c r="P727" s="132" t="s">
        <v>10256</v>
      </c>
    </row>
    <row r="728" spans="1:16" ht="80.5" thickBot="1">
      <c r="A728" t="str">
        <f t="shared" si="11"/>
        <v>인문·사회 과학 연구 기관(비영리)★</v>
      </c>
      <c r="B728" s="145" t="s">
        <v>1919</v>
      </c>
      <c r="D728" s="132" t="s">
        <v>2825</v>
      </c>
      <c r="E728" s="132" t="s">
        <v>3481</v>
      </c>
      <c r="F728" s="132" t="s">
        <v>4178</v>
      </c>
      <c r="G728" s="132" t="s">
        <v>4867</v>
      </c>
      <c r="H728" s="132" t="s">
        <v>5557</v>
      </c>
      <c r="I728" s="132" t="s">
        <v>6246</v>
      </c>
      <c r="J728" s="132" t="s">
        <v>6246</v>
      </c>
      <c r="K728" s="132" t="s">
        <v>6936</v>
      </c>
      <c r="L728" s="132" t="s">
        <v>7628</v>
      </c>
      <c r="M728" s="132" t="s">
        <v>8319</v>
      </c>
      <c r="N728" s="132" t="s">
        <v>9004</v>
      </c>
      <c r="O728" s="132" t="s">
        <v>9674</v>
      </c>
      <c r="P728" s="132" t="s">
        <v>10257</v>
      </c>
    </row>
    <row r="729" spans="1:16" ht="50.5" thickBot="1">
      <c r="A729" t="str">
        <f t="shared" si="11"/>
        <v>자연과학연구기관</v>
      </c>
      <c r="B729" s="145" t="s">
        <v>1921</v>
      </c>
      <c r="D729" s="132" t="s">
        <v>2826</v>
      </c>
      <c r="E729" s="132" t="s">
        <v>3482</v>
      </c>
      <c r="F729" s="132" t="s">
        <v>4179</v>
      </c>
      <c r="G729" s="132" t="s">
        <v>4868</v>
      </c>
      <c r="H729" s="132" t="s">
        <v>5558</v>
      </c>
      <c r="I729" s="132" t="s">
        <v>6247</v>
      </c>
      <c r="J729" s="132" t="s">
        <v>6247</v>
      </c>
      <c r="K729" s="132" t="s">
        <v>6937</v>
      </c>
      <c r="L729" s="132" t="s">
        <v>7629</v>
      </c>
      <c r="M729" s="132" t="s">
        <v>8320</v>
      </c>
      <c r="N729" s="132" t="s">
        <v>9005</v>
      </c>
      <c r="O729" s="132" t="s">
        <v>9675</v>
      </c>
      <c r="P729" s="132" t="s">
        <v>10258</v>
      </c>
    </row>
    <row r="730" spans="1:16" ht="60.5" thickBot="1">
      <c r="A730" t="str">
        <f t="shared" si="11"/>
        <v>인문·사회과학연구기관</v>
      </c>
      <c r="B730" s="145" t="s">
        <v>1923</v>
      </c>
      <c r="D730" s="132" t="s">
        <v>2827</v>
      </c>
      <c r="E730" s="132" t="s">
        <v>3483</v>
      </c>
      <c r="F730" s="132" t="s">
        <v>4180</v>
      </c>
      <c r="G730" s="132" t="s">
        <v>4869</v>
      </c>
      <c r="H730" s="132" t="s">
        <v>5559</v>
      </c>
      <c r="I730" s="132" t="s">
        <v>6248</v>
      </c>
      <c r="J730" s="132" t="s">
        <v>6248</v>
      </c>
      <c r="K730" s="132" t="s">
        <v>6938</v>
      </c>
      <c r="L730" s="132" t="s">
        <v>7630</v>
      </c>
      <c r="M730" s="132" t="s">
        <v>8321</v>
      </c>
      <c r="N730" s="132" t="s">
        <v>9006</v>
      </c>
      <c r="O730" s="132" t="s">
        <v>9676</v>
      </c>
      <c r="P730" s="132" t="s">
        <v>10259</v>
      </c>
    </row>
    <row r="731" spans="1:16" ht="40.5" thickBot="1">
      <c r="A731" t="str">
        <f t="shared" si="11"/>
        <v>기업 내 연구 개발</v>
      </c>
      <c r="B731" s="145" t="s">
        <v>1925</v>
      </c>
      <c r="D731" s="132" t="s">
        <v>2828</v>
      </c>
      <c r="E731" s="132" t="s">
        <v>3484</v>
      </c>
      <c r="F731" s="132" t="s">
        <v>4181</v>
      </c>
      <c r="G731" s="132" t="s">
        <v>4870</v>
      </c>
      <c r="H731" s="132" t="s">
        <v>5560</v>
      </c>
      <c r="I731" s="132" t="s">
        <v>6249</v>
      </c>
      <c r="J731" s="132" t="s">
        <v>6249</v>
      </c>
      <c r="K731" s="132" t="s">
        <v>6939</v>
      </c>
      <c r="L731" s="132" t="s">
        <v>7631</v>
      </c>
      <c r="M731" s="132" t="s">
        <v>8322</v>
      </c>
      <c r="N731" s="132" t="s">
        <v>9007</v>
      </c>
      <c r="O731" s="132" t="s">
        <v>9677</v>
      </c>
      <c r="P731" s="132" t="s">
        <v>10260</v>
      </c>
    </row>
    <row r="732" spans="1:16" ht="40.5" thickBot="1">
      <c r="A732" t="str">
        <f t="shared" si="11"/>
        <v>의료(입원 진료)</v>
      </c>
      <c r="B732" s="145" t="s">
        <v>1927</v>
      </c>
      <c r="D732" s="132" t="s">
        <v>2829</v>
      </c>
      <c r="E732" s="132" t="s">
        <v>3485</v>
      </c>
      <c r="F732" s="132" t="s">
        <v>4182</v>
      </c>
      <c r="G732" s="132" t="s">
        <v>4871</v>
      </c>
      <c r="H732" s="132" t="s">
        <v>5561</v>
      </c>
      <c r="I732" s="132" t="s">
        <v>6250</v>
      </c>
      <c r="J732" s="132" t="s">
        <v>6250</v>
      </c>
      <c r="K732" s="132" t="s">
        <v>6940</v>
      </c>
      <c r="L732" s="132" t="s">
        <v>7632</v>
      </c>
      <c r="M732" s="132" t="s">
        <v>8323</v>
      </c>
      <c r="N732" s="132" t="s">
        <v>9008</v>
      </c>
      <c r="O732" s="132" t="s">
        <v>9678</v>
      </c>
      <c r="P732" s="132" t="s">
        <v>10261</v>
      </c>
    </row>
    <row r="733" spans="1:16" ht="50.5" thickBot="1">
      <c r="A733" t="str">
        <f t="shared" si="11"/>
        <v>의료(입원외 진료)</v>
      </c>
      <c r="B733" s="145" t="s">
        <v>1929</v>
      </c>
      <c r="D733" s="132" t="s">
        <v>2830</v>
      </c>
      <c r="E733" s="132" t="s">
        <v>3486</v>
      </c>
      <c r="F733" s="132" t="s">
        <v>4183</v>
      </c>
      <c r="G733" s="132" t="s">
        <v>4872</v>
      </c>
      <c r="H733" s="132" t="s">
        <v>5562</v>
      </c>
      <c r="I733" s="132" t="s">
        <v>6251</v>
      </c>
      <c r="J733" s="132" t="s">
        <v>6251</v>
      </c>
      <c r="K733" s="132" t="s">
        <v>6941</v>
      </c>
      <c r="L733" s="132" t="s">
        <v>7633</v>
      </c>
      <c r="M733" s="132" t="s">
        <v>8324</v>
      </c>
      <c r="N733" s="132" t="s">
        <v>9009</v>
      </c>
      <c r="O733" s="132" t="s">
        <v>9679</v>
      </c>
      <c r="P733" s="132" t="s">
        <v>10262</v>
      </c>
    </row>
    <row r="734" spans="1:16" ht="40.5" thickBot="1">
      <c r="A734" t="str">
        <f t="shared" si="11"/>
        <v>의료(치과 진료)</v>
      </c>
      <c r="B734" s="145" t="s">
        <v>1931</v>
      </c>
      <c r="D734" s="132" t="s">
        <v>2831</v>
      </c>
      <c r="E734" s="132" t="s">
        <v>3487</v>
      </c>
      <c r="F734" s="132" t="s">
        <v>4184</v>
      </c>
      <c r="G734" s="132" t="s">
        <v>4873</v>
      </c>
      <c r="H734" s="132" t="s">
        <v>5563</v>
      </c>
      <c r="I734" s="132" t="s">
        <v>6252</v>
      </c>
      <c r="J734" s="132" t="s">
        <v>6252</v>
      </c>
      <c r="K734" s="132" t="s">
        <v>6942</v>
      </c>
      <c r="L734" s="132" t="s">
        <v>7634</v>
      </c>
      <c r="M734" s="132" t="s">
        <v>8325</v>
      </c>
      <c r="N734" s="132" t="s">
        <v>9010</v>
      </c>
      <c r="O734" s="132" t="s">
        <v>9680</v>
      </c>
      <c r="P734" s="132" t="s">
        <v>10263</v>
      </c>
    </row>
    <row r="735" spans="1:16" ht="30.5" thickBot="1">
      <c r="A735" t="str">
        <f t="shared" si="11"/>
        <v>의료(조제)</v>
      </c>
      <c r="B735" s="145" t="s">
        <v>1933</v>
      </c>
      <c r="D735" s="132" t="s">
        <v>2832</v>
      </c>
      <c r="E735" s="132" t="s">
        <v>3488</v>
      </c>
      <c r="F735" s="132" t="s">
        <v>4185</v>
      </c>
      <c r="G735" s="132" t="s">
        <v>4874</v>
      </c>
      <c r="H735" s="132" t="s">
        <v>5564</v>
      </c>
      <c r="I735" s="132" t="s">
        <v>6253</v>
      </c>
      <c r="J735" s="132" t="s">
        <v>6253</v>
      </c>
      <c r="K735" s="132" t="s">
        <v>6943</v>
      </c>
      <c r="L735" s="132" t="s">
        <v>7635</v>
      </c>
      <c r="M735" s="132" t="s">
        <v>8326</v>
      </c>
      <c r="N735" s="132" t="s">
        <v>9011</v>
      </c>
      <c r="O735" s="132" t="s">
        <v>9681</v>
      </c>
      <c r="P735" s="132" t="s">
        <v>10264</v>
      </c>
    </row>
    <row r="736" spans="1:16" ht="40.5" thickBot="1">
      <c r="A736" t="str">
        <f t="shared" si="11"/>
        <v>의료(기타 의료 서비스)</v>
      </c>
      <c r="B736" s="145" t="s">
        <v>1935</v>
      </c>
      <c r="D736" s="132" t="s">
        <v>2833</v>
      </c>
      <c r="E736" s="132" t="s">
        <v>3489</v>
      </c>
      <c r="F736" s="132" t="s">
        <v>4186</v>
      </c>
      <c r="G736" s="132" t="s">
        <v>4875</v>
      </c>
      <c r="H736" s="132" t="s">
        <v>5565</v>
      </c>
      <c r="I736" s="132" t="s">
        <v>6254</v>
      </c>
      <c r="J736" s="132" t="s">
        <v>6254</v>
      </c>
      <c r="K736" s="132" t="s">
        <v>6944</v>
      </c>
      <c r="L736" s="132" t="s">
        <v>7636</v>
      </c>
      <c r="M736" s="132" t="s">
        <v>8327</v>
      </c>
      <c r="N736" s="132" t="s">
        <v>9012</v>
      </c>
      <c r="O736" s="132" t="s">
        <v>9682</v>
      </c>
      <c r="P736" s="132" t="s">
        <v>10265</v>
      </c>
    </row>
    <row r="737" spans="1:16" ht="60.5" thickBot="1">
      <c r="A737" t="str">
        <f t="shared" si="11"/>
        <v>보건위생(국공립)★★</v>
      </c>
      <c r="B737" s="145" t="s">
        <v>1937</v>
      </c>
      <c r="D737" s="132" t="s">
        <v>2834</v>
      </c>
      <c r="E737" s="132" t="s">
        <v>3490</v>
      </c>
      <c r="F737" s="132" t="s">
        <v>4187</v>
      </c>
      <c r="G737" s="132" t="s">
        <v>4876</v>
      </c>
      <c r="H737" s="132" t="s">
        <v>5566</v>
      </c>
      <c r="I737" s="132" t="s">
        <v>6255</v>
      </c>
      <c r="J737" s="132" t="s">
        <v>6255</v>
      </c>
      <c r="K737" s="132" t="s">
        <v>6945</v>
      </c>
      <c r="L737" s="132" t="s">
        <v>7637</v>
      </c>
      <c r="M737" s="132" t="s">
        <v>8328</v>
      </c>
      <c r="N737" s="132" t="s">
        <v>9013</v>
      </c>
      <c r="O737" s="132" t="s">
        <v>9683</v>
      </c>
      <c r="P737" s="132" t="s">
        <v>10266</v>
      </c>
    </row>
    <row r="738" spans="1:16" ht="30.5" thickBot="1">
      <c r="A738" t="str">
        <f t="shared" si="11"/>
        <v>보건 위생</v>
      </c>
      <c r="B738" s="145" t="s">
        <v>1454</v>
      </c>
      <c r="D738" s="132" t="s">
        <v>2510</v>
      </c>
      <c r="E738" s="132" t="s">
        <v>3183</v>
      </c>
      <c r="F738" s="132" t="s">
        <v>3859</v>
      </c>
      <c r="G738" s="132" t="s">
        <v>4554</v>
      </c>
      <c r="H738" s="132" t="s">
        <v>5245</v>
      </c>
      <c r="I738" s="132" t="s">
        <v>5932</v>
      </c>
      <c r="J738" s="132" t="s">
        <v>5932</v>
      </c>
      <c r="K738" s="132" t="s">
        <v>6621</v>
      </c>
      <c r="L738" s="132" t="s">
        <v>7315</v>
      </c>
      <c r="M738" s="132" t="s">
        <v>8006</v>
      </c>
      <c r="N738" s="132" t="s">
        <v>8692</v>
      </c>
      <c r="O738" s="132" t="s">
        <v>9364</v>
      </c>
      <c r="P738" s="132" t="s">
        <v>9984</v>
      </c>
    </row>
    <row r="739" spans="1:16" ht="30.5" thickBot="1">
      <c r="A739" t="str">
        <f t="shared" si="11"/>
        <v>사회보험 사업★★</v>
      </c>
      <c r="B739" s="145" t="s">
        <v>1940</v>
      </c>
      <c r="D739" s="132" t="s">
        <v>2835</v>
      </c>
      <c r="E739" s="132" t="s">
        <v>3491</v>
      </c>
      <c r="F739" s="132" t="s">
        <v>4188</v>
      </c>
      <c r="G739" s="132" t="s">
        <v>4877</v>
      </c>
      <c r="H739" s="132" t="s">
        <v>5567</v>
      </c>
      <c r="I739" s="132" t="s">
        <v>6256</v>
      </c>
      <c r="J739" s="132" t="s">
        <v>6256</v>
      </c>
      <c r="K739" s="132" t="s">
        <v>6946</v>
      </c>
      <c r="L739" s="132" t="s">
        <v>7638</v>
      </c>
      <c r="M739" s="132" t="s">
        <v>8329</v>
      </c>
      <c r="N739" s="132" t="s">
        <v>9014</v>
      </c>
      <c r="O739" s="132" t="s">
        <v>9684</v>
      </c>
      <c r="P739" s="132" t="s">
        <v>10267</v>
      </c>
    </row>
    <row r="740" spans="1:16" ht="50.5" thickBot="1">
      <c r="A740" t="str">
        <f t="shared" si="11"/>
        <v>사회복지(국공립)★★</v>
      </c>
      <c r="B740" s="145" t="s">
        <v>1942</v>
      </c>
      <c r="D740" s="132" t="s">
        <v>2836</v>
      </c>
      <c r="E740" s="132" t="s">
        <v>3492</v>
      </c>
      <c r="F740" s="132" t="s">
        <v>4189</v>
      </c>
      <c r="G740" s="132" t="s">
        <v>4878</v>
      </c>
      <c r="H740" s="132" t="s">
        <v>5568</v>
      </c>
      <c r="I740" s="132" t="s">
        <v>6257</v>
      </c>
      <c r="J740" s="132" t="s">
        <v>6257</v>
      </c>
      <c r="K740" s="132" t="s">
        <v>6947</v>
      </c>
      <c r="L740" s="132" t="s">
        <v>7639</v>
      </c>
      <c r="M740" s="132" t="s">
        <v>8330</v>
      </c>
      <c r="N740" s="132" t="s">
        <v>9015</v>
      </c>
      <c r="O740" s="132" t="s">
        <v>9685</v>
      </c>
      <c r="P740" s="132" t="s">
        <v>10268</v>
      </c>
    </row>
    <row r="741" spans="1:16" ht="40.5" thickBot="1">
      <c r="A741" t="str">
        <f t="shared" si="11"/>
        <v>사회복지(비영리)★</v>
      </c>
      <c r="B741" s="145" t="s">
        <v>1944</v>
      </c>
      <c r="D741" s="132" t="s">
        <v>2837</v>
      </c>
      <c r="E741" s="132" t="s">
        <v>3493</v>
      </c>
      <c r="F741" s="132" t="s">
        <v>4190</v>
      </c>
      <c r="G741" s="132" t="s">
        <v>4879</v>
      </c>
      <c r="H741" s="132" t="s">
        <v>5569</v>
      </c>
      <c r="I741" s="132" t="s">
        <v>6258</v>
      </c>
      <c r="J741" s="132" t="s">
        <v>6258</v>
      </c>
      <c r="K741" s="132" t="s">
        <v>6948</v>
      </c>
      <c r="L741" s="132" t="s">
        <v>7640</v>
      </c>
      <c r="M741" s="132" t="s">
        <v>8331</v>
      </c>
      <c r="N741" s="132" t="s">
        <v>9016</v>
      </c>
      <c r="O741" s="132" t="s">
        <v>9686</v>
      </c>
      <c r="P741" s="132" t="s">
        <v>10269</v>
      </c>
    </row>
    <row r="742" spans="1:16" ht="20.5" thickBot="1">
      <c r="A742" t="str">
        <f t="shared" si="11"/>
        <v>사회 복지</v>
      </c>
      <c r="B742" s="145" t="s">
        <v>1946</v>
      </c>
      <c r="D742" s="132" t="s">
        <v>2838</v>
      </c>
      <c r="E742" s="132" t="s">
        <v>3494</v>
      </c>
      <c r="F742" s="132" t="s">
        <v>4191</v>
      </c>
      <c r="G742" s="132" t="s">
        <v>4880</v>
      </c>
      <c r="H742" s="132" t="s">
        <v>5570</v>
      </c>
      <c r="I742" s="132" t="s">
        <v>6259</v>
      </c>
      <c r="J742" s="132" t="s">
        <v>6259</v>
      </c>
      <c r="K742" s="132" t="s">
        <v>6949</v>
      </c>
      <c r="L742" s="132" t="s">
        <v>7641</v>
      </c>
      <c r="M742" s="132" t="s">
        <v>8332</v>
      </c>
      <c r="N742" s="132" t="s">
        <v>9017</v>
      </c>
      <c r="O742" s="132" t="s">
        <v>9687</v>
      </c>
      <c r="P742" s="132" t="s">
        <v>10270</v>
      </c>
    </row>
    <row r="743" spans="1:16" ht="20.5" thickBot="1">
      <c r="A743" t="str">
        <f t="shared" si="11"/>
        <v>탁아소</v>
      </c>
      <c r="B743" s="145" t="s">
        <v>1948</v>
      </c>
      <c r="D743" s="132" t="s">
        <v>2839</v>
      </c>
      <c r="E743" s="132" t="s">
        <v>3495</v>
      </c>
      <c r="F743" s="132" t="s">
        <v>4192</v>
      </c>
      <c r="G743" s="132" t="s">
        <v>4881</v>
      </c>
      <c r="H743" s="132" t="s">
        <v>5571</v>
      </c>
      <c r="I743" s="132" t="s">
        <v>6260</v>
      </c>
      <c r="J743" s="132" t="s">
        <v>6260</v>
      </c>
      <c r="K743" s="132" t="s">
        <v>6950</v>
      </c>
      <c r="L743" s="132" t="s">
        <v>7642</v>
      </c>
      <c r="M743" s="132" t="s">
        <v>8333</v>
      </c>
      <c r="N743" s="132" t="s">
        <v>9018</v>
      </c>
      <c r="O743" s="132" t="s">
        <v>9688</v>
      </c>
      <c r="P743" s="132" t="s">
        <v>10271</v>
      </c>
    </row>
    <row r="744" spans="1:16" ht="40.5" thickBot="1">
      <c r="A744" t="str">
        <f t="shared" si="11"/>
        <v>개호(시설 서비스)</v>
      </c>
      <c r="B744" s="145" t="s">
        <v>1950</v>
      </c>
      <c r="D744" s="132" t="s">
        <v>2840</v>
      </c>
      <c r="E744" s="132" t="s">
        <v>3496</v>
      </c>
      <c r="F744" s="132" t="s">
        <v>4193</v>
      </c>
      <c r="G744" s="132" t="s">
        <v>4882</v>
      </c>
      <c r="H744" s="132" t="s">
        <v>5572</v>
      </c>
      <c r="I744" s="132" t="s">
        <v>6261</v>
      </c>
      <c r="J744" s="132" t="s">
        <v>6261</v>
      </c>
      <c r="K744" s="132" t="s">
        <v>6951</v>
      </c>
      <c r="L744" s="132" t="s">
        <v>7643</v>
      </c>
      <c r="M744" s="132" t="s">
        <v>8334</v>
      </c>
      <c r="N744" s="132" t="s">
        <v>9019</v>
      </c>
      <c r="O744" s="132" t="s">
        <v>9689</v>
      </c>
      <c r="P744" s="132" t="s">
        <v>10272</v>
      </c>
    </row>
    <row r="745" spans="1:16" ht="60.5" thickBot="1">
      <c r="A745" t="str">
        <f t="shared" si="11"/>
        <v>개호(시설 서비스 제외)</v>
      </c>
      <c r="B745" s="145" t="s">
        <v>1952</v>
      </c>
      <c r="D745" s="132" t="s">
        <v>2841</v>
      </c>
      <c r="E745" s="132" t="s">
        <v>3497</v>
      </c>
      <c r="F745" s="132" t="s">
        <v>4194</v>
      </c>
      <c r="G745" s="132" t="s">
        <v>4883</v>
      </c>
      <c r="H745" s="132" t="s">
        <v>5573</v>
      </c>
      <c r="I745" s="132" t="s">
        <v>6262</v>
      </c>
      <c r="J745" s="132" t="s">
        <v>6262</v>
      </c>
      <c r="K745" s="132" t="s">
        <v>6952</v>
      </c>
      <c r="L745" s="132" t="s">
        <v>7644</v>
      </c>
      <c r="M745" s="132" t="s">
        <v>8335</v>
      </c>
      <c r="N745" s="132" t="s">
        <v>9020</v>
      </c>
      <c r="O745" s="132" t="s">
        <v>9690</v>
      </c>
      <c r="P745" s="132" t="s">
        <v>10273</v>
      </c>
    </row>
    <row r="746" spans="1:16" ht="30.5" thickBot="1">
      <c r="A746" t="str">
        <f t="shared" si="11"/>
        <v>회원제 기업단체</v>
      </c>
      <c r="B746" s="145" t="s">
        <v>1954</v>
      </c>
      <c r="D746" s="132" t="s">
        <v>2842</v>
      </c>
      <c r="E746" s="132" t="s">
        <v>3498</v>
      </c>
      <c r="F746" s="132" t="s">
        <v>4195</v>
      </c>
      <c r="G746" s="132" t="s">
        <v>4884</v>
      </c>
      <c r="H746" s="132" t="s">
        <v>5574</v>
      </c>
      <c r="I746" s="132" t="s">
        <v>6263</v>
      </c>
      <c r="J746" s="132" t="s">
        <v>6263</v>
      </c>
      <c r="K746" s="132" t="s">
        <v>6953</v>
      </c>
      <c r="L746" s="132" t="s">
        <v>7645</v>
      </c>
      <c r="M746" s="132" t="s">
        <v>8336</v>
      </c>
      <c r="N746" s="132" t="s">
        <v>9021</v>
      </c>
      <c r="O746" s="132" t="s">
        <v>9691</v>
      </c>
      <c r="P746" s="132" t="s">
        <v>10274</v>
      </c>
    </row>
    <row r="747" spans="1:16" ht="110.5" thickBot="1">
      <c r="A747" t="str">
        <f t="shared" si="11"/>
        <v>대가계 민간 비영리 단체(별게 제외) ★</v>
      </c>
      <c r="B747" s="145" t="s">
        <v>1956</v>
      </c>
      <c r="D747" s="132" t="s">
        <v>2843</v>
      </c>
      <c r="E747" s="132" t="s">
        <v>3499</v>
      </c>
      <c r="F747" s="132" t="s">
        <v>4196</v>
      </c>
      <c r="G747" s="132" t="s">
        <v>4885</v>
      </c>
      <c r="H747" s="132" t="s">
        <v>5575</v>
      </c>
      <c r="I747" s="132" t="s">
        <v>6264</v>
      </c>
      <c r="J747" s="132" t="s">
        <v>6264</v>
      </c>
      <c r="K747" s="132" t="s">
        <v>6954</v>
      </c>
      <c r="L747" s="132" t="s">
        <v>7646</v>
      </c>
      <c r="M747" s="132" t="s">
        <v>8337</v>
      </c>
      <c r="N747" s="132" t="s">
        <v>9022</v>
      </c>
      <c r="O747" s="132" t="s">
        <v>9692</v>
      </c>
      <c r="P747" s="132" t="s">
        <v>10275</v>
      </c>
    </row>
    <row r="748" spans="1:16" ht="60.5" thickBot="1">
      <c r="A748" t="str">
        <f t="shared" si="11"/>
        <v>물품 임대업(대차를 제외한다.)</v>
      </c>
      <c r="B748" s="145" t="s">
        <v>1958</v>
      </c>
      <c r="D748" s="132" t="s">
        <v>2844</v>
      </c>
      <c r="E748" s="132" t="s">
        <v>3500</v>
      </c>
      <c r="F748" s="132" t="s">
        <v>4197</v>
      </c>
      <c r="G748" s="132" t="s">
        <v>4886</v>
      </c>
      <c r="H748" s="132" t="s">
        <v>5576</v>
      </c>
      <c r="I748" s="132" t="s">
        <v>6265</v>
      </c>
      <c r="J748" s="132" t="s">
        <v>6265</v>
      </c>
      <c r="K748" s="132" t="s">
        <v>6955</v>
      </c>
      <c r="L748" s="132" t="s">
        <v>7647</v>
      </c>
      <c r="M748" s="132" t="s">
        <v>8338</v>
      </c>
      <c r="N748" s="132" t="s">
        <v>9023</v>
      </c>
      <c r="O748" s="132" t="s">
        <v>9693</v>
      </c>
      <c r="P748" s="132" t="s">
        <v>10276</v>
      </c>
    </row>
    <row r="749" spans="1:16" ht="30.5" thickBot="1">
      <c r="A749" t="str">
        <f t="shared" si="11"/>
        <v>대여 자동차업</v>
      </c>
      <c r="B749" s="145" t="s">
        <v>1960</v>
      </c>
      <c r="D749" s="132" t="s">
        <v>2845</v>
      </c>
      <c r="E749" s="132" t="s">
        <v>3501</v>
      </c>
      <c r="F749" s="132" t="s">
        <v>4198</v>
      </c>
      <c r="G749" s="132" t="s">
        <v>4887</v>
      </c>
      <c r="H749" s="132" t="s">
        <v>5577</v>
      </c>
      <c r="I749" s="132" t="s">
        <v>6266</v>
      </c>
      <c r="J749" s="132" t="s">
        <v>6266</v>
      </c>
      <c r="K749" s="132" t="s">
        <v>6956</v>
      </c>
      <c r="L749" s="132" t="s">
        <v>7648</v>
      </c>
      <c r="M749" s="132" t="s">
        <v>8339</v>
      </c>
      <c r="N749" s="132" t="s">
        <v>9024</v>
      </c>
      <c r="O749" s="132" t="s">
        <v>9694</v>
      </c>
      <c r="P749" s="132" t="s">
        <v>10277</v>
      </c>
    </row>
    <row r="750" spans="1:16" ht="20.5" thickBot="1">
      <c r="A750" t="str">
        <f t="shared" si="11"/>
        <v>광고</v>
      </c>
      <c r="B750" s="145" t="s">
        <v>1467</v>
      </c>
      <c r="D750" s="132" t="s">
        <v>2514</v>
      </c>
      <c r="E750" s="132" t="s">
        <v>3187</v>
      </c>
      <c r="F750" s="132" t="s">
        <v>3863</v>
      </c>
      <c r="G750" s="132" t="s">
        <v>4558</v>
      </c>
      <c r="H750" s="132" t="s">
        <v>5249</v>
      </c>
      <c r="I750" s="132" t="s">
        <v>5936</v>
      </c>
      <c r="J750" s="132" t="s">
        <v>5936</v>
      </c>
      <c r="K750" s="132" t="s">
        <v>6625</v>
      </c>
      <c r="L750" s="132" t="s">
        <v>7319</v>
      </c>
      <c r="M750" s="132" t="s">
        <v>8010</v>
      </c>
      <c r="N750" s="132" t="s">
        <v>8599</v>
      </c>
      <c r="O750" s="132" t="s">
        <v>9368</v>
      </c>
      <c r="P750" s="132" t="s">
        <v>9988</v>
      </c>
    </row>
    <row r="751" spans="1:16" ht="40.5" thickBot="1">
      <c r="A751" t="str">
        <f t="shared" si="11"/>
        <v>자동차 정비</v>
      </c>
      <c r="B751" s="145" t="s">
        <v>1963</v>
      </c>
      <c r="D751" s="132" t="s">
        <v>2846</v>
      </c>
      <c r="E751" s="132" t="s">
        <v>3502</v>
      </c>
      <c r="F751" s="132" t="s">
        <v>4199</v>
      </c>
      <c r="G751" s="132" t="s">
        <v>4888</v>
      </c>
      <c r="H751" s="132" t="s">
        <v>5578</v>
      </c>
      <c r="I751" s="132" t="s">
        <v>6267</v>
      </c>
      <c r="J751" s="132" t="s">
        <v>6267</v>
      </c>
      <c r="K751" s="132" t="s">
        <v>6957</v>
      </c>
      <c r="L751" s="132" t="s">
        <v>7649</v>
      </c>
      <c r="M751" s="132" t="s">
        <v>8340</v>
      </c>
      <c r="N751" s="132" t="s">
        <v>9025</v>
      </c>
      <c r="O751" s="132" t="s">
        <v>9695</v>
      </c>
      <c r="P751" s="132" t="s">
        <v>10278</v>
      </c>
    </row>
    <row r="752" spans="1:16" ht="20.5" thickBot="1">
      <c r="A752" t="str">
        <f t="shared" si="11"/>
        <v>기계 수리</v>
      </c>
      <c r="B752" s="145" t="s">
        <v>1965</v>
      </c>
      <c r="D752" s="132" t="s">
        <v>2847</v>
      </c>
      <c r="E752" s="132" t="s">
        <v>3503</v>
      </c>
      <c r="F752" s="132" t="s">
        <v>4200</v>
      </c>
      <c r="G752" s="132" t="s">
        <v>4889</v>
      </c>
      <c r="H752" s="132" t="s">
        <v>5579</v>
      </c>
      <c r="I752" s="132" t="s">
        <v>6268</v>
      </c>
      <c r="J752" s="132" t="s">
        <v>6268</v>
      </c>
      <c r="K752" s="132" t="s">
        <v>6958</v>
      </c>
      <c r="L752" s="132" t="s">
        <v>7650</v>
      </c>
      <c r="M752" s="132" t="s">
        <v>8341</v>
      </c>
      <c r="N752" s="132" t="s">
        <v>9026</v>
      </c>
      <c r="O752" s="132" t="s">
        <v>9696</v>
      </c>
      <c r="P752" s="132" t="s">
        <v>10279</v>
      </c>
    </row>
    <row r="753" spans="1:16" ht="40.5" thickBot="1">
      <c r="A753" t="str">
        <f t="shared" si="11"/>
        <v>법무, 재무, 회계 서비스</v>
      </c>
      <c r="B753" s="145" t="s">
        <v>1967</v>
      </c>
      <c r="D753" s="132" t="s">
        <v>2848</v>
      </c>
      <c r="E753" s="132" t="s">
        <v>3504</v>
      </c>
      <c r="F753" s="132" t="s">
        <v>4201</v>
      </c>
      <c r="G753" s="132" t="s">
        <v>4890</v>
      </c>
      <c r="H753" s="132" t="s">
        <v>5580</v>
      </c>
      <c r="I753" s="132" t="s">
        <v>6269</v>
      </c>
      <c r="J753" s="132" t="s">
        <v>6269</v>
      </c>
      <c r="K753" s="132" t="s">
        <v>6959</v>
      </c>
      <c r="L753" s="132" t="s">
        <v>7651</v>
      </c>
      <c r="M753" s="132" t="s">
        <v>8342</v>
      </c>
      <c r="N753" s="132" t="s">
        <v>9027</v>
      </c>
      <c r="O753" s="132" t="s">
        <v>9697</v>
      </c>
      <c r="P753" s="132" t="s">
        <v>10280</v>
      </c>
    </row>
    <row r="754" spans="1:16" ht="50.5" thickBot="1">
      <c r="A754" t="str">
        <f t="shared" si="11"/>
        <v>토목 건축 서비스</v>
      </c>
      <c r="B754" s="145" t="s">
        <v>1969</v>
      </c>
      <c r="D754" s="132" t="s">
        <v>2849</v>
      </c>
      <c r="E754" s="132" t="s">
        <v>3505</v>
      </c>
      <c r="F754" s="132" t="s">
        <v>4202</v>
      </c>
      <c r="G754" s="132" t="s">
        <v>4891</v>
      </c>
      <c r="H754" s="132" t="s">
        <v>5581</v>
      </c>
      <c r="I754" s="132" t="s">
        <v>6270</v>
      </c>
      <c r="J754" s="132" t="s">
        <v>6270</v>
      </c>
      <c r="K754" s="132" t="s">
        <v>6960</v>
      </c>
      <c r="L754" s="132" t="s">
        <v>7652</v>
      </c>
      <c r="M754" s="132" t="s">
        <v>8343</v>
      </c>
      <c r="N754" s="132" t="s">
        <v>9028</v>
      </c>
      <c r="O754" s="132" t="s">
        <v>9698</v>
      </c>
      <c r="P754" s="132" t="s">
        <v>10281</v>
      </c>
    </row>
    <row r="755" spans="1:16" ht="30.5" thickBot="1">
      <c r="A755" t="str">
        <f t="shared" si="11"/>
        <v>노동자 파견 서비스</v>
      </c>
      <c r="B755" s="145" t="s">
        <v>1971</v>
      </c>
      <c r="D755" s="132" t="s">
        <v>2850</v>
      </c>
      <c r="E755" s="132" t="s">
        <v>3506</v>
      </c>
      <c r="F755" s="132" t="s">
        <v>4203</v>
      </c>
      <c r="G755" s="132" t="s">
        <v>4892</v>
      </c>
      <c r="H755" s="132" t="s">
        <v>5582</v>
      </c>
      <c r="I755" s="132" t="s">
        <v>6271</v>
      </c>
      <c r="J755" s="132" t="s">
        <v>6271</v>
      </c>
      <c r="K755" s="132" t="s">
        <v>6961</v>
      </c>
      <c r="L755" s="132" t="s">
        <v>7653</v>
      </c>
      <c r="M755" s="132" t="s">
        <v>8344</v>
      </c>
      <c r="N755" s="132" t="s">
        <v>9029</v>
      </c>
      <c r="O755" s="132" t="s">
        <v>9699</v>
      </c>
      <c r="P755" s="132" t="s">
        <v>10282</v>
      </c>
    </row>
    <row r="756" spans="1:16" ht="20.5" thickBot="1">
      <c r="A756" t="str">
        <f t="shared" si="11"/>
        <v>건물 서비스</v>
      </c>
      <c r="B756" s="145" t="s">
        <v>1973</v>
      </c>
      <c r="D756" s="132" t="s">
        <v>2851</v>
      </c>
      <c r="E756" s="132" t="s">
        <v>3507</v>
      </c>
      <c r="F756" s="132" t="s">
        <v>4204</v>
      </c>
      <c r="G756" s="132" t="s">
        <v>4893</v>
      </c>
      <c r="H756" s="132" t="s">
        <v>5583</v>
      </c>
      <c r="I756" s="132" t="s">
        <v>6272</v>
      </c>
      <c r="J756" s="132" t="s">
        <v>6272</v>
      </c>
      <c r="K756" s="132" t="s">
        <v>6962</v>
      </c>
      <c r="L756" s="132" t="s">
        <v>7654</v>
      </c>
      <c r="M756" s="132" t="s">
        <v>8345</v>
      </c>
      <c r="N756" s="132" t="s">
        <v>9030</v>
      </c>
      <c r="O756" s="132" t="s">
        <v>9700</v>
      </c>
      <c r="P756" s="132" t="s">
        <v>10283</v>
      </c>
    </row>
    <row r="757" spans="1:16" ht="30.5" thickBot="1">
      <c r="A757" t="str">
        <f t="shared" si="11"/>
        <v>경비업</v>
      </c>
      <c r="B757" s="145" t="s">
        <v>1975</v>
      </c>
      <c r="D757" s="132" t="s">
        <v>2852</v>
      </c>
      <c r="E757" s="132" t="s">
        <v>3508</v>
      </c>
      <c r="F757" s="132" t="s">
        <v>4205</v>
      </c>
      <c r="G757" s="132" t="s">
        <v>4894</v>
      </c>
      <c r="H757" s="132" t="s">
        <v>5584</v>
      </c>
      <c r="I757" s="132" t="s">
        <v>6273</v>
      </c>
      <c r="J757" s="132" t="s">
        <v>6273</v>
      </c>
      <c r="K757" s="132" t="s">
        <v>6963</v>
      </c>
      <c r="L757" s="132" t="s">
        <v>7655</v>
      </c>
      <c r="M757" s="132" t="s">
        <v>8346</v>
      </c>
      <c r="N757" s="132" t="s">
        <v>9031</v>
      </c>
      <c r="O757" s="132" t="s">
        <v>9701</v>
      </c>
      <c r="P757" s="132" t="s">
        <v>10284</v>
      </c>
    </row>
    <row r="758" spans="1:16" ht="40.5" thickBot="1">
      <c r="A758" t="str">
        <f t="shared" si="11"/>
        <v>기타 대 사업소 서비스</v>
      </c>
      <c r="B758" s="145" t="s">
        <v>1472</v>
      </c>
      <c r="D758" s="132" t="s">
        <v>2516</v>
      </c>
      <c r="E758" s="132" t="s">
        <v>3189</v>
      </c>
      <c r="F758" s="132" t="s">
        <v>3865</v>
      </c>
      <c r="G758" s="132" t="s">
        <v>4560</v>
      </c>
      <c r="H758" s="132" t="s">
        <v>5251</v>
      </c>
      <c r="I758" s="132" t="s">
        <v>5938</v>
      </c>
      <c r="J758" s="132" t="s">
        <v>5938</v>
      </c>
      <c r="K758" s="132" t="s">
        <v>6627</v>
      </c>
      <c r="L758" s="132" t="s">
        <v>7321</v>
      </c>
      <c r="M758" s="132" t="s">
        <v>8012</v>
      </c>
      <c r="N758" s="132" t="s">
        <v>8697</v>
      </c>
      <c r="O758" s="132" t="s">
        <v>9370</v>
      </c>
      <c r="P758" s="132" t="s">
        <v>9990</v>
      </c>
    </row>
    <row r="759" spans="1:16" ht="20.5" thickBot="1">
      <c r="A759" t="str">
        <f t="shared" si="11"/>
        <v>숙박업</v>
      </c>
      <c r="B759" s="145" t="s">
        <v>1475</v>
      </c>
      <c r="D759" s="132" t="s">
        <v>2517</v>
      </c>
      <c r="E759" s="132" t="s">
        <v>3190</v>
      </c>
      <c r="F759" s="132" t="s">
        <v>3866</v>
      </c>
      <c r="G759" s="132" t="s">
        <v>4561</v>
      </c>
      <c r="H759" s="132" t="s">
        <v>5252</v>
      </c>
      <c r="I759" s="132" t="s">
        <v>5939</v>
      </c>
      <c r="J759" s="132" t="s">
        <v>5939</v>
      </c>
      <c r="K759" s="132" t="s">
        <v>6628</v>
      </c>
      <c r="L759" s="132" t="s">
        <v>7322</v>
      </c>
      <c r="M759" s="132" t="s">
        <v>8013</v>
      </c>
      <c r="N759" s="132" t="s">
        <v>8698</v>
      </c>
      <c r="O759" s="132" t="s">
        <v>9371</v>
      </c>
      <c r="P759" s="132" t="s">
        <v>9991</v>
      </c>
    </row>
    <row r="760" spans="1:16" ht="18.5" thickBot="1">
      <c r="A760" t="str">
        <f t="shared" si="11"/>
        <v>음식점</v>
      </c>
      <c r="B760" s="145" t="s">
        <v>1979</v>
      </c>
      <c r="D760" s="132" t="s">
        <v>2853</v>
      </c>
      <c r="E760" s="132" t="s">
        <v>3509</v>
      </c>
      <c r="F760" s="132" t="s">
        <v>4206</v>
      </c>
      <c r="G760" s="132" t="s">
        <v>4895</v>
      </c>
      <c r="H760" s="132" t="s">
        <v>5585</v>
      </c>
      <c r="I760" s="132" t="s">
        <v>6274</v>
      </c>
      <c r="J760" s="132" t="s">
        <v>6274</v>
      </c>
      <c r="K760" s="132" t="s">
        <v>6964</v>
      </c>
      <c r="L760" s="132" t="s">
        <v>7656</v>
      </c>
      <c r="M760" s="132" t="s">
        <v>8347</v>
      </c>
      <c r="N760" s="132" t="s">
        <v>9032</v>
      </c>
      <c r="O760" s="132" t="s">
        <v>9702</v>
      </c>
      <c r="P760" s="132" t="s">
        <v>10285</v>
      </c>
    </row>
    <row r="761" spans="1:16" ht="40.5" thickBot="1">
      <c r="A761" t="str">
        <f t="shared" si="11"/>
        <v>운반·배달 음식 서비스</v>
      </c>
      <c r="B761" s="145" t="s">
        <v>1981</v>
      </c>
      <c r="D761" s="132" t="s">
        <v>2854</v>
      </c>
      <c r="E761" s="132" t="s">
        <v>3510</v>
      </c>
      <c r="F761" s="132" t="s">
        <v>4207</v>
      </c>
      <c r="G761" s="132" t="s">
        <v>4896</v>
      </c>
      <c r="H761" s="132" t="s">
        <v>5586</v>
      </c>
      <c r="I761" s="132" t="s">
        <v>6275</v>
      </c>
      <c r="J761" s="132" t="s">
        <v>6275</v>
      </c>
      <c r="K761" s="132" t="s">
        <v>6965</v>
      </c>
      <c r="L761" s="132" t="s">
        <v>7657</v>
      </c>
      <c r="M761" s="132" t="s">
        <v>8348</v>
      </c>
      <c r="N761" s="132" t="s">
        <v>9033</v>
      </c>
      <c r="O761" s="132" t="s">
        <v>9703</v>
      </c>
      <c r="P761" s="132" t="s">
        <v>10286</v>
      </c>
    </row>
    <row r="762" spans="1:16" ht="20.5" thickBot="1">
      <c r="A762" t="str">
        <f t="shared" si="11"/>
        <v>세탁업</v>
      </c>
      <c r="B762" s="145" t="s">
        <v>1983</v>
      </c>
      <c r="D762" s="132" t="s">
        <v>2855</v>
      </c>
      <c r="E762" s="132" t="s">
        <v>3511</v>
      </c>
      <c r="F762" s="132" t="s">
        <v>4208</v>
      </c>
      <c r="G762" s="132" t="s">
        <v>4897</v>
      </c>
      <c r="H762" s="132" t="s">
        <v>5587</v>
      </c>
      <c r="I762" s="132" t="s">
        <v>6276</v>
      </c>
      <c r="J762" s="132" t="s">
        <v>6276</v>
      </c>
      <c r="K762" s="132" t="s">
        <v>6966</v>
      </c>
      <c r="L762" s="132" t="s">
        <v>7658</v>
      </c>
      <c r="M762" s="132" t="s">
        <v>8349</v>
      </c>
      <c r="N762" s="132" t="s">
        <v>9034</v>
      </c>
      <c r="O762" s="132" t="s">
        <v>9704</v>
      </c>
      <c r="P762" s="132" t="s">
        <v>10287</v>
      </c>
    </row>
    <row r="763" spans="1:16" ht="20.5" thickBot="1">
      <c r="A763" t="str">
        <f t="shared" si="11"/>
        <v>이용업</v>
      </c>
      <c r="B763" s="145" t="s">
        <v>1985</v>
      </c>
      <c r="D763" s="132" t="s">
        <v>2856</v>
      </c>
      <c r="E763" s="132" t="s">
        <v>3512</v>
      </c>
      <c r="F763" s="132" t="s">
        <v>4209</v>
      </c>
      <c r="G763" s="132" t="s">
        <v>4898</v>
      </c>
      <c r="H763" s="132" t="s">
        <v>5588</v>
      </c>
      <c r="I763" s="132" t="s">
        <v>6277</v>
      </c>
      <c r="J763" s="132" t="s">
        <v>6277</v>
      </c>
      <c r="K763" s="132" t="s">
        <v>6967</v>
      </c>
      <c r="L763" s="132" t="s">
        <v>7659</v>
      </c>
      <c r="M763" s="132" t="s">
        <v>8350</v>
      </c>
      <c r="N763" s="132" t="s">
        <v>9035</v>
      </c>
      <c r="O763" s="132" t="s">
        <v>9705</v>
      </c>
      <c r="P763" s="132" t="s">
        <v>10288</v>
      </c>
    </row>
    <row r="764" spans="1:16" ht="30.5" thickBot="1">
      <c r="A764" t="str">
        <f t="shared" si="11"/>
        <v>미용업</v>
      </c>
      <c r="B764" s="145" t="s">
        <v>1987</v>
      </c>
      <c r="D764" s="132" t="s">
        <v>2857</v>
      </c>
      <c r="E764" s="132" t="s">
        <v>3513</v>
      </c>
      <c r="F764" s="132" t="s">
        <v>4210</v>
      </c>
      <c r="G764" s="132" t="s">
        <v>4899</v>
      </c>
      <c r="H764" s="132" t="s">
        <v>5589</v>
      </c>
      <c r="I764" s="132" t="s">
        <v>6278</v>
      </c>
      <c r="J764" s="132" t="s">
        <v>6278</v>
      </c>
      <c r="K764" s="132" t="s">
        <v>6968</v>
      </c>
      <c r="L764" s="132" t="s">
        <v>7660</v>
      </c>
      <c r="M764" s="132" t="s">
        <v>8351</v>
      </c>
      <c r="N764" s="132" t="s">
        <v>9036</v>
      </c>
      <c r="O764" s="132" t="s">
        <v>9706</v>
      </c>
      <c r="P764" s="132" t="s">
        <v>10289</v>
      </c>
    </row>
    <row r="765" spans="1:16" ht="20.5" thickBot="1">
      <c r="A765" t="str">
        <f t="shared" si="11"/>
        <v>목욕업</v>
      </c>
      <c r="B765" s="145" t="s">
        <v>1989</v>
      </c>
      <c r="D765" s="132" t="s">
        <v>2858</v>
      </c>
      <c r="E765" s="132" t="s">
        <v>3514</v>
      </c>
      <c r="F765" s="132" t="s">
        <v>4211</v>
      </c>
      <c r="G765" s="132" t="s">
        <v>4900</v>
      </c>
      <c r="H765" s="132" t="s">
        <v>5590</v>
      </c>
      <c r="I765" s="132" t="s">
        <v>6279</v>
      </c>
      <c r="J765" s="132" t="s">
        <v>6279</v>
      </c>
      <c r="K765" s="132" t="s">
        <v>6969</v>
      </c>
      <c r="L765" s="132" t="s">
        <v>7661</v>
      </c>
      <c r="M765" s="132" t="s">
        <v>8352</v>
      </c>
      <c r="N765" s="132" t="s">
        <v>9037</v>
      </c>
      <c r="O765" s="132" t="s">
        <v>9707</v>
      </c>
      <c r="P765" s="132" t="s">
        <v>10290</v>
      </c>
    </row>
    <row r="766" spans="1:16" ht="60.5" thickBot="1">
      <c r="A766" t="str">
        <f t="shared" si="11"/>
        <v>그 외의 세탁・이용・미용・욕조업</v>
      </c>
      <c r="B766" s="145" t="s">
        <v>1991</v>
      </c>
      <c r="D766" s="132" t="s">
        <v>2859</v>
      </c>
      <c r="E766" s="132" t="s">
        <v>3515</v>
      </c>
      <c r="F766" s="132" t="s">
        <v>4212</v>
      </c>
      <c r="G766" s="132" t="s">
        <v>4901</v>
      </c>
      <c r="H766" s="132" t="s">
        <v>5591</v>
      </c>
      <c r="I766" s="132" t="s">
        <v>6280</v>
      </c>
      <c r="J766" s="132" t="s">
        <v>6280</v>
      </c>
      <c r="K766" s="132" t="s">
        <v>6970</v>
      </c>
      <c r="L766" s="132" t="s">
        <v>7662</v>
      </c>
      <c r="M766" s="132" t="s">
        <v>8353</v>
      </c>
      <c r="N766" s="132" t="s">
        <v>9038</v>
      </c>
      <c r="O766" s="132" t="s">
        <v>9708</v>
      </c>
      <c r="P766" s="132" t="s">
        <v>10291</v>
      </c>
    </row>
    <row r="767" spans="1:16" ht="20.5" thickBot="1">
      <c r="A767" t="str">
        <f t="shared" si="11"/>
        <v>영화관</v>
      </c>
      <c r="B767" s="145" t="s">
        <v>1993</v>
      </c>
      <c r="D767" s="132" t="s">
        <v>2860</v>
      </c>
      <c r="E767" s="132" t="s">
        <v>3516</v>
      </c>
      <c r="F767" s="132" t="s">
        <v>4213</v>
      </c>
      <c r="G767" s="132" t="s">
        <v>4902</v>
      </c>
      <c r="H767" s="132" t="s">
        <v>5592</v>
      </c>
      <c r="I767" s="132" t="s">
        <v>6281</v>
      </c>
      <c r="J767" s="132" t="s">
        <v>6281</v>
      </c>
      <c r="K767" s="132" t="s">
        <v>6971</v>
      </c>
      <c r="L767" s="132" t="s">
        <v>7663</v>
      </c>
      <c r="M767" s="132" t="s">
        <v>8354</v>
      </c>
      <c r="N767" s="132" t="s">
        <v>9039</v>
      </c>
      <c r="O767" s="132" t="s">
        <v>9709</v>
      </c>
      <c r="P767" s="132" t="s">
        <v>10292</v>
      </c>
    </row>
    <row r="768" spans="1:16" ht="70.5" thickBot="1">
      <c r="A768" t="str">
        <f t="shared" si="11"/>
        <v>흥행장(영화관 제외) · 흥행단</v>
      </c>
      <c r="B768" s="145" t="s">
        <v>1995</v>
      </c>
      <c r="D768" s="132" t="s">
        <v>2861</v>
      </c>
      <c r="E768" s="132" t="s">
        <v>3517</v>
      </c>
      <c r="F768" s="132" t="s">
        <v>4214</v>
      </c>
      <c r="G768" s="132" t="s">
        <v>4903</v>
      </c>
      <c r="H768" s="132" t="s">
        <v>5593</v>
      </c>
      <c r="I768" s="132" t="s">
        <v>6282</v>
      </c>
      <c r="J768" s="132" t="s">
        <v>6282</v>
      </c>
      <c r="K768" s="132" t="s">
        <v>6972</v>
      </c>
      <c r="L768" s="132" t="s">
        <v>7664</v>
      </c>
      <c r="M768" s="132" t="s">
        <v>8355</v>
      </c>
      <c r="N768" s="132" t="s">
        <v>9040</v>
      </c>
      <c r="O768" s="132" t="s">
        <v>9710</v>
      </c>
      <c r="P768" s="132" t="s">
        <v>10293</v>
      </c>
    </row>
    <row r="769" spans="1:16" ht="60.5" thickBot="1">
      <c r="A769" t="str">
        <f t="shared" si="11"/>
        <v>경륜·경마 등의 경주장·경기단</v>
      </c>
      <c r="B769" s="145" t="s">
        <v>1997</v>
      </c>
      <c r="D769" s="132" t="s">
        <v>2862</v>
      </c>
      <c r="E769" s="132" t="s">
        <v>3518</v>
      </c>
      <c r="F769" s="132" t="s">
        <v>4215</v>
      </c>
      <c r="G769" s="132" t="s">
        <v>4904</v>
      </c>
      <c r="H769" s="132" t="s">
        <v>5594</v>
      </c>
      <c r="I769" s="132" t="s">
        <v>6283</v>
      </c>
      <c r="J769" s="132" t="s">
        <v>6283</v>
      </c>
      <c r="K769" s="132" t="s">
        <v>6973</v>
      </c>
      <c r="L769" s="132" t="s">
        <v>7665</v>
      </c>
      <c r="M769" s="132" t="s">
        <v>8356</v>
      </c>
      <c r="N769" s="132" t="s">
        <v>9041</v>
      </c>
      <c r="O769" s="132" t="s">
        <v>9711</v>
      </c>
      <c r="P769" s="132" t="s">
        <v>10294</v>
      </c>
    </row>
    <row r="770" spans="1:16" ht="50.5" thickBot="1">
      <c r="A770" t="str">
        <f t="shared" ref="A770:A789" si="12">F770</f>
        <v>스포츠 시설 제공업·공원·유원지</v>
      </c>
      <c r="B770" s="145" t="s">
        <v>1999</v>
      </c>
      <c r="D770" s="132" t="s">
        <v>2863</v>
      </c>
      <c r="E770" s="132" t="s">
        <v>3519</v>
      </c>
      <c r="F770" s="132" t="s">
        <v>4216</v>
      </c>
      <c r="G770" s="132" t="s">
        <v>4905</v>
      </c>
      <c r="H770" s="132" t="s">
        <v>5595</v>
      </c>
      <c r="I770" s="132" t="s">
        <v>6284</v>
      </c>
      <c r="J770" s="132" t="s">
        <v>6284</v>
      </c>
      <c r="K770" s="132" t="s">
        <v>6974</v>
      </c>
      <c r="L770" s="132" t="s">
        <v>7666</v>
      </c>
      <c r="M770" s="132" t="s">
        <v>8357</v>
      </c>
      <c r="N770" s="132" t="s">
        <v>9042</v>
      </c>
      <c r="O770" s="132" t="s">
        <v>9712</v>
      </c>
      <c r="P770" s="132" t="s">
        <v>10295</v>
      </c>
    </row>
    <row r="771" spans="1:16" ht="20.5" thickBot="1">
      <c r="A771" t="str">
        <f t="shared" si="12"/>
        <v>유희장</v>
      </c>
      <c r="B771" s="145" t="s">
        <v>2001</v>
      </c>
      <c r="D771" s="132" t="s">
        <v>2864</v>
      </c>
      <c r="E771" s="132" t="s">
        <v>3520</v>
      </c>
      <c r="F771" s="132" t="s">
        <v>4217</v>
      </c>
      <c r="G771" s="132" t="s">
        <v>4906</v>
      </c>
      <c r="H771" s="132" t="s">
        <v>5596</v>
      </c>
      <c r="I771" s="132" t="s">
        <v>6285</v>
      </c>
      <c r="J771" s="132" t="s">
        <v>6285</v>
      </c>
      <c r="K771" s="132" t="s">
        <v>6975</v>
      </c>
      <c r="L771" s="132" t="s">
        <v>7667</v>
      </c>
      <c r="M771" s="132" t="s">
        <v>8358</v>
      </c>
      <c r="N771" s="132" t="s">
        <v>9043</v>
      </c>
      <c r="O771" s="132" t="s">
        <v>9713</v>
      </c>
      <c r="P771" s="132" t="s">
        <v>10296</v>
      </c>
    </row>
    <row r="772" spans="1:16" ht="30.5" thickBot="1">
      <c r="A772" t="str">
        <f t="shared" si="12"/>
        <v>기타 엔터테인먼트</v>
      </c>
      <c r="B772" s="145" t="s">
        <v>2003</v>
      </c>
      <c r="D772" s="132" t="s">
        <v>2865</v>
      </c>
      <c r="E772" s="132" t="s">
        <v>3521</v>
      </c>
      <c r="F772" s="132" t="s">
        <v>4218</v>
      </c>
      <c r="G772" s="132" t="s">
        <v>4907</v>
      </c>
      <c r="H772" s="132" t="s">
        <v>5597</v>
      </c>
      <c r="I772" s="132" t="s">
        <v>6286</v>
      </c>
      <c r="J772" s="132" t="s">
        <v>6286</v>
      </c>
      <c r="K772" s="132" t="s">
        <v>6976</v>
      </c>
      <c r="L772" s="132" t="s">
        <v>7668</v>
      </c>
      <c r="M772" s="132" t="s">
        <v>8359</v>
      </c>
      <c r="N772" s="132" t="s">
        <v>9044</v>
      </c>
      <c r="O772" s="132" t="s">
        <v>9714</v>
      </c>
      <c r="P772" s="132" t="s">
        <v>10297</v>
      </c>
    </row>
    <row r="773" spans="1:16" ht="18.5" thickBot="1">
      <c r="A773" t="str">
        <f t="shared" si="12"/>
        <v>사진업</v>
      </c>
      <c r="B773" s="145" t="s">
        <v>2005</v>
      </c>
      <c r="D773" s="132" t="s">
        <v>2866</v>
      </c>
      <c r="E773" s="132" t="s">
        <v>3522</v>
      </c>
      <c r="F773" s="132" t="s">
        <v>4219</v>
      </c>
      <c r="G773" s="132" t="s">
        <v>4908</v>
      </c>
      <c r="H773" s="132" t="s">
        <v>5598</v>
      </c>
      <c r="I773" s="132" t="s">
        <v>6287</v>
      </c>
      <c r="J773" s="132" t="s">
        <v>6287</v>
      </c>
      <c r="K773" s="132" t="s">
        <v>6977</v>
      </c>
      <c r="L773" s="132" t="s">
        <v>7669</v>
      </c>
      <c r="M773" s="132" t="s">
        <v>8360</v>
      </c>
      <c r="N773" s="132" t="s">
        <v>9045</v>
      </c>
      <c r="O773" s="132" t="s">
        <v>5598</v>
      </c>
      <c r="P773" s="132" t="s">
        <v>10298</v>
      </c>
    </row>
    <row r="774" spans="1:16" ht="20.5" thickBot="1">
      <c r="A774" t="str">
        <f t="shared" si="12"/>
        <v>관혼장 제업</v>
      </c>
      <c r="B774" s="145" t="s">
        <v>2007</v>
      </c>
      <c r="D774" s="132" t="s">
        <v>2867</v>
      </c>
      <c r="E774" s="132" t="s">
        <v>3523</v>
      </c>
      <c r="F774" s="132" t="s">
        <v>4220</v>
      </c>
      <c r="G774" s="132" t="s">
        <v>4909</v>
      </c>
      <c r="H774" s="132" t="s">
        <v>5599</v>
      </c>
      <c r="I774" s="132" t="s">
        <v>6288</v>
      </c>
      <c r="J774" s="132" t="s">
        <v>6288</v>
      </c>
      <c r="K774" s="132" t="s">
        <v>6978</v>
      </c>
      <c r="L774" s="132" t="s">
        <v>7670</v>
      </c>
      <c r="M774" s="132" t="s">
        <v>8361</v>
      </c>
      <c r="N774" s="132" t="s">
        <v>9046</v>
      </c>
      <c r="O774" s="132" t="s">
        <v>9715</v>
      </c>
      <c r="P774" s="132" t="s">
        <v>10299</v>
      </c>
    </row>
    <row r="775" spans="1:16" ht="20.5" thickBot="1">
      <c r="A775" t="str">
        <f t="shared" si="12"/>
        <v>개인교수업</v>
      </c>
      <c r="B775" s="145" t="s">
        <v>2009</v>
      </c>
      <c r="D775" s="132" t="s">
        <v>2868</v>
      </c>
      <c r="E775" s="132" t="s">
        <v>3524</v>
      </c>
      <c r="F775" s="132" t="s">
        <v>4221</v>
      </c>
      <c r="G775" s="132" t="s">
        <v>4910</v>
      </c>
      <c r="H775" s="132" t="s">
        <v>5600</v>
      </c>
      <c r="I775" s="132" t="s">
        <v>6289</v>
      </c>
      <c r="J775" s="132" t="s">
        <v>6289</v>
      </c>
      <c r="K775" s="132" t="s">
        <v>6979</v>
      </c>
      <c r="L775" s="132" t="s">
        <v>7671</v>
      </c>
      <c r="M775" s="132" t="s">
        <v>8362</v>
      </c>
      <c r="N775" s="132" t="s">
        <v>9047</v>
      </c>
      <c r="O775" s="132" t="s">
        <v>9716</v>
      </c>
      <c r="P775" s="132" t="s">
        <v>3524</v>
      </c>
    </row>
    <row r="776" spans="1:16" ht="70.5" thickBot="1">
      <c r="A776" t="str">
        <f t="shared" si="12"/>
        <v>각종 수리업(별게 제외)</v>
      </c>
      <c r="B776" s="145" t="s">
        <v>2011</v>
      </c>
      <c r="D776" s="132" t="s">
        <v>2869</v>
      </c>
      <c r="E776" s="132" t="s">
        <v>3525</v>
      </c>
      <c r="F776" s="132" t="s">
        <v>4222</v>
      </c>
      <c r="G776" s="132" t="s">
        <v>4911</v>
      </c>
      <c r="H776" s="132" t="s">
        <v>5601</v>
      </c>
      <c r="I776" s="132" t="s">
        <v>6290</v>
      </c>
      <c r="J776" s="132" t="s">
        <v>6290</v>
      </c>
      <c r="K776" s="132" t="s">
        <v>6980</v>
      </c>
      <c r="L776" s="132" t="s">
        <v>7672</v>
      </c>
      <c r="M776" s="132" t="s">
        <v>8363</v>
      </c>
      <c r="N776" s="132" t="s">
        <v>9048</v>
      </c>
      <c r="O776" s="132" t="s">
        <v>9717</v>
      </c>
      <c r="P776" s="132" t="s">
        <v>10300</v>
      </c>
    </row>
    <row r="777" spans="1:16" ht="40.5" thickBot="1">
      <c r="A777" t="str">
        <f t="shared" si="12"/>
        <v>기타 대 개인 서비스</v>
      </c>
      <c r="B777" s="145" t="s">
        <v>1486</v>
      </c>
      <c r="D777" s="132" t="s">
        <v>2521</v>
      </c>
      <c r="E777" s="132" t="s">
        <v>3194</v>
      </c>
      <c r="F777" s="132" t="s">
        <v>3870</v>
      </c>
      <c r="G777" s="132" t="s">
        <v>4565</v>
      </c>
      <c r="H777" s="132" t="s">
        <v>5256</v>
      </c>
      <c r="I777" s="132" t="s">
        <v>5943</v>
      </c>
      <c r="J777" s="132" t="s">
        <v>5943</v>
      </c>
      <c r="K777" s="132" t="s">
        <v>6632</v>
      </c>
      <c r="L777" s="132" t="s">
        <v>7326</v>
      </c>
      <c r="M777" s="132" t="s">
        <v>8017</v>
      </c>
      <c r="N777" s="132" t="s">
        <v>8702</v>
      </c>
      <c r="O777" s="132" t="s">
        <v>9375</v>
      </c>
      <c r="P777" s="132" t="s">
        <v>9995</v>
      </c>
    </row>
    <row r="778" spans="1:16" ht="30.5" thickBot="1">
      <c r="A778" t="str">
        <f t="shared" si="12"/>
        <v>사무용품</v>
      </c>
      <c r="B778" s="145" t="s">
        <v>1288</v>
      </c>
      <c r="D778" s="132" t="s">
        <v>2428</v>
      </c>
      <c r="E778" s="132" t="s">
        <v>3109</v>
      </c>
      <c r="F778" s="132" t="s">
        <v>3776</v>
      </c>
      <c r="G778" s="132" t="s">
        <v>4472</v>
      </c>
      <c r="H778" s="132" t="s">
        <v>5163</v>
      </c>
      <c r="I778" s="132" t="s">
        <v>5850</v>
      </c>
      <c r="J778" s="132" t="s">
        <v>5850</v>
      </c>
      <c r="K778" s="132" t="s">
        <v>6539</v>
      </c>
      <c r="L778" s="132" t="s">
        <v>7233</v>
      </c>
      <c r="M778" s="132" t="s">
        <v>7924</v>
      </c>
      <c r="N778" s="132" t="s">
        <v>8610</v>
      </c>
      <c r="O778" s="132" t="s">
        <v>9284</v>
      </c>
      <c r="P778" s="132" t="s">
        <v>9914</v>
      </c>
    </row>
    <row r="779" spans="1:16" ht="30.5" thickBot="1">
      <c r="A779" t="str">
        <f t="shared" si="12"/>
        <v>분류 불명</v>
      </c>
      <c r="B779" s="145" t="s">
        <v>1292</v>
      </c>
      <c r="D779" s="132" t="s">
        <v>2429</v>
      </c>
      <c r="E779" s="132" t="s">
        <v>3110</v>
      </c>
      <c r="F779" s="132" t="s">
        <v>3777</v>
      </c>
      <c r="G779" s="132" t="s">
        <v>4473</v>
      </c>
      <c r="H779" s="132" t="s">
        <v>5164</v>
      </c>
      <c r="I779" s="132" t="s">
        <v>5851</v>
      </c>
      <c r="J779" s="132" t="s">
        <v>5851</v>
      </c>
      <c r="K779" s="132" t="s">
        <v>6540</v>
      </c>
      <c r="L779" s="132" t="s">
        <v>7234</v>
      </c>
      <c r="M779" s="132" t="s">
        <v>7925</v>
      </c>
      <c r="N779" s="132" t="s">
        <v>8611</v>
      </c>
      <c r="O779" s="132" t="s">
        <v>9285</v>
      </c>
      <c r="P779" s="132" t="s">
        <v>9915</v>
      </c>
    </row>
    <row r="780" spans="1:16" ht="80.5" thickBot="1">
      <c r="A780" t="str">
        <f t="shared" si="12"/>
        <v>항목별 GHG 파생 배출량 상위 3개 항목(ton)</v>
      </c>
      <c r="B780" s="149" t="s">
        <v>2178</v>
      </c>
      <c r="D780" s="132" t="s">
        <v>2870</v>
      </c>
      <c r="E780" s="132" t="s">
        <v>3526</v>
      </c>
      <c r="F780" s="132" t="s">
        <v>4223</v>
      </c>
      <c r="G780" s="132" t="s">
        <v>4912</v>
      </c>
      <c r="H780" s="132" t="s">
        <v>5602</v>
      </c>
      <c r="I780" s="132" t="s">
        <v>6291</v>
      </c>
      <c r="J780" s="132" t="s">
        <v>6291</v>
      </c>
      <c r="K780" s="132" t="s">
        <v>6981</v>
      </c>
      <c r="L780" s="132" t="s">
        <v>7673</v>
      </c>
      <c r="M780" s="132" t="s">
        <v>8364</v>
      </c>
      <c r="N780" s="132" t="s">
        <v>9049</v>
      </c>
      <c r="O780" s="132" t="s">
        <v>9718</v>
      </c>
      <c r="P780" s="132" t="s">
        <v>10301</v>
      </c>
    </row>
    <row r="781" spans="1:16" ht="50">
      <c r="A781" t="str">
        <f t="shared" si="12"/>
        <v>SCOPE1,2,3 산정 CO2 배출량</v>
      </c>
      <c r="B781" s="150" t="s">
        <v>2179</v>
      </c>
      <c r="D781" s="151" t="s">
        <v>2871</v>
      </c>
      <c r="E781" s="151" t="s">
        <v>3527</v>
      </c>
      <c r="F781" s="151" t="s">
        <v>4224</v>
      </c>
      <c r="G781" s="151" t="s">
        <v>4913</v>
      </c>
      <c r="H781" s="151" t="s">
        <v>5603</v>
      </c>
      <c r="I781" s="151" t="s">
        <v>6292</v>
      </c>
      <c r="J781" s="151" t="s">
        <v>6292</v>
      </c>
      <c r="K781" s="151" t="s">
        <v>6982</v>
      </c>
      <c r="L781" s="151" t="s">
        <v>7674</v>
      </c>
      <c r="M781" s="151" t="s">
        <v>8365</v>
      </c>
      <c r="N781" s="151" t="s">
        <v>9050</v>
      </c>
      <c r="O781" s="151" t="s">
        <v>9719</v>
      </c>
      <c r="P781" s="151" t="s">
        <v>10302</v>
      </c>
    </row>
    <row r="782" spans="1:16" s="155" customFormat="1" ht="27">
      <c r="A782" t="str">
        <f t="shared" si="12"/>
        <v>재활용으로 CO2 감소 기여 및 수명주기 부하 (tonCO2)</v>
      </c>
      <c r="B782" s="156" t="s">
        <v>10304</v>
      </c>
      <c r="D782" s="157" t="s">
        <v>10306</v>
      </c>
      <c r="E782" s="158" t="s">
        <v>10308</v>
      </c>
      <c r="F782" s="158" t="s">
        <v>10310</v>
      </c>
      <c r="G782" s="158" t="s">
        <v>10312</v>
      </c>
      <c r="H782" s="158" t="s">
        <v>10314</v>
      </c>
      <c r="I782" s="158" t="s">
        <v>10316</v>
      </c>
      <c r="J782" s="158" t="s">
        <v>10318</v>
      </c>
      <c r="K782" s="158" t="s">
        <v>10320</v>
      </c>
      <c r="L782" s="158" t="s">
        <v>10322</v>
      </c>
      <c r="M782" s="160" t="s">
        <v>10324</v>
      </c>
      <c r="N782" s="154" t="s">
        <v>10326</v>
      </c>
      <c r="O782" s="154" t="s">
        <v>10328</v>
      </c>
      <c r="P782" s="162" t="s">
        <v>10330</v>
      </c>
    </row>
    <row r="783" spans="1:16" ht="26">
      <c r="A783" t="str">
        <f t="shared" si="12"/>
        <v>전력 파급 CO2와 완전 비 재생 가능 CO2 케이스의 비교</v>
      </c>
      <c r="B783" t="s">
        <v>10305</v>
      </c>
      <c r="D783" t="s">
        <v>10307</v>
      </c>
      <c r="E783" s="159" t="s">
        <v>10309</v>
      </c>
      <c r="F783" s="159" t="s">
        <v>10311</v>
      </c>
      <c r="G783" s="159" t="s">
        <v>10313</v>
      </c>
      <c r="H783" s="159" t="s">
        <v>10315</v>
      </c>
      <c r="I783" s="159" t="s">
        <v>10317</v>
      </c>
      <c r="J783" s="159" t="s">
        <v>10319</v>
      </c>
      <c r="K783" s="159" t="s">
        <v>10321</v>
      </c>
      <c r="L783" s="159" t="s">
        <v>10323</v>
      </c>
      <c r="M783" s="161" t="s">
        <v>10325</v>
      </c>
      <c r="N783" t="s">
        <v>10327</v>
      </c>
      <c r="O783" t="s">
        <v>10329</v>
      </c>
      <c r="P783" t="s">
        <v>10331</v>
      </c>
    </row>
    <row r="784" spans="1:16">
      <c r="A784">
        <f t="shared" si="12"/>
        <v>0</v>
      </c>
    </row>
    <row r="785" spans="1:16" ht="31.5">
      <c r="A785" t="str">
        <f t="shared" si="12"/>
        <v>가공됨</v>
      </c>
      <c r="B785" t="s">
        <v>10332</v>
      </c>
      <c r="D785" s="158" t="s">
        <v>10337</v>
      </c>
      <c r="E785" s="158" t="s">
        <v>10342</v>
      </c>
      <c r="F785" s="163" t="s">
        <v>10352</v>
      </c>
      <c r="G785" s="158" t="s">
        <v>10347</v>
      </c>
      <c r="H785" s="158" t="s">
        <v>10357</v>
      </c>
      <c r="I785" s="158" t="s">
        <v>10362</v>
      </c>
      <c r="J785" s="158" t="s">
        <v>10367</v>
      </c>
      <c r="K785" s="158" t="s">
        <v>10372</v>
      </c>
      <c r="L785" s="158" t="s">
        <v>10377</v>
      </c>
      <c r="M785" s="160" t="s">
        <v>10397</v>
      </c>
      <c r="N785" s="158" t="s">
        <v>10387</v>
      </c>
      <c r="O785" s="158" t="s">
        <v>10382</v>
      </c>
      <c r="P785" s="164" t="s">
        <v>10392</v>
      </c>
    </row>
    <row r="786" spans="1:16" ht="26">
      <c r="A786" t="str">
        <f t="shared" si="12"/>
        <v xml:space="preserve"> 제조됨 </v>
      </c>
      <c r="B786" t="s">
        <v>10333</v>
      </c>
      <c r="D786" s="158" t="s">
        <v>10338</v>
      </c>
      <c r="E786" s="158" t="s">
        <v>10343</v>
      </c>
      <c r="F786" t="s">
        <v>10353</v>
      </c>
      <c r="G786" s="158" t="s">
        <v>10348</v>
      </c>
      <c r="H786" s="158" t="s">
        <v>10358</v>
      </c>
      <c r="I786" s="158" t="s">
        <v>10363</v>
      </c>
      <c r="J786" s="158" t="s">
        <v>10368</v>
      </c>
      <c r="K786" s="158" t="s">
        <v>10373</v>
      </c>
      <c r="L786" s="158" t="s">
        <v>10378</v>
      </c>
      <c r="M786" s="160" t="s">
        <v>10398</v>
      </c>
      <c r="N786" s="158" t="s">
        <v>10388</v>
      </c>
      <c r="O786" s="158" t="s">
        <v>10383</v>
      </c>
      <c r="P786" t="s">
        <v>10393</v>
      </c>
    </row>
    <row r="787" spans="1:16" ht="26">
      <c r="A787" t="str">
        <f t="shared" si="12"/>
        <v>서비스로 인해 불필요</v>
      </c>
      <c r="B787" t="s">
        <v>10334</v>
      </c>
      <c r="D787" s="158" t="s">
        <v>10339</v>
      </c>
      <c r="E787" s="158" t="s">
        <v>10344</v>
      </c>
      <c r="F787" s="158" t="s">
        <v>10356</v>
      </c>
      <c r="G787" s="158" t="s">
        <v>10349</v>
      </c>
      <c r="H787" s="158" t="s">
        <v>10359</v>
      </c>
      <c r="I787" s="158" t="s">
        <v>10364</v>
      </c>
      <c r="J787" s="158" t="s">
        <v>10369</v>
      </c>
      <c r="K787" s="158" t="s">
        <v>10374</v>
      </c>
      <c r="L787" s="158" t="s">
        <v>10379</v>
      </c>
      <c r="M787" s="160" t="s">
        <v>10399</v>
      </c>
      <c r="N787" s="158" t="s">
        <v>10389</v>
      </c>
      <c r="O787" s="158" t="s">
        <v>10384</v>
      </c>
      <c r="P787" t="s">
        <v>10394</v>
      </c>
    </row>
    <row r="788" spans="1:16" ht="26">
      <c r="A788" t="str">
        <f t="shared" si="12"/>
        <v xml:space="preserve"> 특정할 수 없어 소재 생산을 위해 특정할 수 없어</v>
      </c>
      <c r="B788" t="s">
        <v>10335</v>
      </c>
      <c r="D788" s="158" t="s">
        <v>10340</v>
      </c>
      <c r="E788" s="158" t="s">
        <v>10345</v>
      </c>
      <c r="F788" s="137" t="s">
        <v>10355</v>
      </c>
      <c r="G788" s="158" t="s">
        <v>10350</v>
      </c>
      <c r="H788" s="158" t="s">
        <v>10360</v>
      </c>
      <c r="I788" s="158" t="s">
        <v>10365</v>
      </c>
      <c r="J788" s="158" t="s">
        <v>10370</v>
      </c>
      <c r="K788" s="158" t="s">
        <v>10375</v>
      </c>
      <c r="L788" s="158" t="s">
        <v>10380</v>
      </c>
      <c r="M788" s="160" t="s">
        <v>10400</v>
      </c>
      <c r="N788" s="158" t="s">
        <v>10390</v>
      </c>
      <c r="O788" s="158" t="s">
        <v>10385</v>
      </c>
      <c r="P788" t="s">
        <v>10395</v>
      </c>
    </row>
    <row r="789" spans="1:16" ht="26">
      <c r="A789" t="str">
        <f t="shared" si="12"/>
        <v>부품 생산을 위해 확인할 수 없음</v>
      </c>
      <c r="B789" t="s">
        <v>10336</v>
      </c>
      <c r="D789" s="159" t="s">
        <v>10341</v>
      </c>
      <c r="E789" s="159" t="s">
        <v>10346</v>
      </c>
      <c r="F789" s="158" t="s">
        <v>10354</v>
      </c>
      <c r="G789" s="159" t="s">
        <v>10351</v>
      </c>
      <c r="H789" s="158" t="s">
        <v>10361</v>
      </c>
      <c r="I789" s="159" t="s">
        <v>10366</v>
      </c>
      <c r="J789" s="159" t="s">
        <v>10371</v>
      </c>
      <c r="K789" s="159" t="s">
        <v>10376</v>
      </c>
      <c r="L789" s="159" t="s">
        <v>10381</v>
      </c>
      <c r="M789" s="161" t="s">
        <v>10401</v>
      </c>
      <c r="N789" s="159" t="s">
        <v>10391</v>
      </c>
      <c r="O789" s="159" t="s">
        <v>10386</v>
      </c>
      <c r="P789" t="s">
        <v>10396</v>
      </c>
    </row>
    <row r="791" spans="1:16">
      <c r="A791" t="s">
        <v>10332</v>
      </c>
      <c r="B791" t="str">
        <f>A785</f>
        <v>가공됨</v>
      </c>
    </row>
    <row r="792" spans="1:16">
      <c r="A792" t="s">
        <v>10333</v>
      </c>
      <c r="B792" t="str">
        <f t="shared" ref="B792:B795" si="13">A786</f>
        <v xml:space="preserve"> 제조됨 </v>
      </c>
    </row>
    <row r="793" spans="1:16">
      <c r="A793" t="s">
        <v>10334</v>
      </c>
      <c r="B793" t="str">
        <f t="shared" si="13"/>
        <v>서비스로 인해 불필요</v>
      </c>
    </row>
    <row r="794" spans="1:16">
      <c r="A794" t="s">
        <v>10335</v>
      </c>
      <c r="B794" t="str">
        <f t="shared" si="13"/>
        <v xml:space="preserve"> 특정할 수 없어 소재 생산을 위해 특정할 수 없어</v>
      </c>
    </row>
    <row r="795" spans="1:16">
      <c r="A795" t="s">
        <v>10336</v>
      </c>
      <c r="B795" t="str">
        <f t="shared" si="13"/>
        <v>부품 생산을 위해 확인할 수 없음</v>
      </c>
    </row>
    <row r="797" spans="1:16">
      <c r="A797" t="str">
        <f>B218</f>
        <v>フランチャイズなし</v>
      </c>
      <c r="B797" t="str">
        <f>A218</f>
        <v>프랜차이즈 없음</v>
      </c>
    </row>
    <row r="798" spans="1:16">
      <c r="A798" t="str">
        <f>B219</f>
        <v>一括計上</v>
      </c>
      <c r="B798" t="str">
        <f t="shared" ref="B798:B799" si="14">A219</f>
        <v>일괄계상</v>
      </c>
    </row>
    <row r="799" spans="1:16">
      <c r="A799" t="str">
        <f>B220</f>
        <v>典型記載</v>
      </c>
      <c r="B799" t="str">
        <f t="shared" si="14"/>
        <v>전형적인 설명</v>
      </c>
    </row>
    <row r="801" spans="1:2">
      <c r="A801" t="str">
        <f>B143</f>
        <v>A0000日本平均</v>
      </c>
      <c r="B801" t="str">
        <f>A143</f>
        <v>A0000 일본 평균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신재생에너지</v>
      </c>
    </row>
    <row r="803" spans="1:2">
      <c r="A803" t="str">
        <f t="shared" si="15"/>
        <v>原料炭</v>
      </c>
      <c r="B803" t="str">
        <f t="shared" si="16"/>
        <v>원료탄</v>
      </c>
    </row>
    <row r="804" spans="1:2">
      <c r="A804" t="str">
        <f t="shared" si="15"/>
        <v>一般炭</v>
      </c>
      <c r="B804" t="str">
        <f t="shared" si="16"/>
        <v>일반탄</v>
      </c>
    </row>
    <row r="805" spans="1:2">
      <c r="A805" t="str">
        <f t="shared" si="15"/>
        <v>無煙炭</v>
      </c>
      <c r="B805" t="str">
        <f t="shared" si="16"/>
        <v>무연탄</v>
      </c>
    </row>
    <row r="806" spans="1:2">
      <c r="A806" t="str">
        <f t="shared" si="15"/>
        <v>コークス</v>
      </c>
      <c r="B806" t="str">
        <f t="shared" si="16"/>
        <v>코크스</v>
      </c>
    </row>
    <row r="807" spans="1:2">
      <c r="A807" t="str">
        <f t="shared" si="15"/>
        <v>石油コークス</v>
      </c>
      <c r="B807" t="str">
        <f t="shared" si="16"/>
        <v>석유 코크스</v>
      </c>
    </row>
    <row r="808" spans="1:2">
      <c r="A808" t="str">
        <f t="shared" si="15"/>
        <v>コールタール</v>
      </c>
      <c r="B808" t="str">
        <f t="shared" si="16"/>
        <v>콜타르</v>
      </c>
    </row>
    <row r="809" spans="1:2">
      <c r="A809" t="str">
        <f t="shared" si="15"/>
        <v>石油アスファルト</v>
      </c>
      <c r="B809" t="str">
        <f t="shared" si="16"/>
        <v>석유 아스팔트</v>
      </c>
    </row>
    <row r="810" spans="1:2">
      <c r="A810" t="str">
        <f t="shared" si="15"/>
        <v>コンデンセート(NGL)</v>
      </c>
      <c r="B810" t="str">
        <f t="shared" si="16"/>
        <v>콘덴세이트(NGL)</v>
      </c>
    </row>
    <row r="811" spans="1:2">
      <c r="A811" t="str">
        <f t="shared" si="15"/>
        <v>原油</v>
      </c>
      <c r="B811" t="str">
        <f t="shared" si="16"/>
        <v>원유</v>
      </c>
    </row>
    <row r="812" spans="1:2">
      <c r="A812" t="str">
        <f t="shared" si="15"/>
        <v>ガソリン</v>
      </c>
      <c r="B812" t="str">
        <f t="shared" si="16"/>
        <v>가솔린</v>
      </c>
    </row>
    <row r="813" spans="1:2">
      <c r="A813" t="str">
        <f t="shared" si="15"/>
        <v>ナフサ</v>
      </c>
      <c r="B813" t="str">
        <f t="shared" si="16"/>
        <v>나프타</v>
      </c>
    </row>
    <row r="814" spans="1:2">
      <c r="A814" t="str">
        <f t="shared" si="15"/>
        <v>ジェット燃料油</v>
      </c>
      <c r="B814" t="str">
        <f t="shared" si="16"/>
        <v>제트 연료유</v>
      </c>
    </row>
    <row r="815" spans="1:2">
      <c r="A815" t="str">
        <f t="shared" si="15"/>
        <v>灯油</v>
      </c>
      <c r="B815" t="str">
        <f t="shared" si="16"/>
        <v>등유</v>
      </c>
    </row>
    <row r="816" spans="1:2">
      <c r="A816" t="str">
        <f t="shared" si="15"/>
        <v>軽油</v>
      </c>
      <c r="B816" t="str">
        <f t="shared" si="16"/>
        <v>경유</v>
      </c>
    </row>
    <row r="817" spans="1:2">
      <c r="A817" t="str">
        <f t="shared" si="15"/>
        <v>A重油</v>
      </c>
      <c r="B817" t="str">
        <f t="shared" si="16"/>
        <v>A 중유</v>
      </c>
    </row>
    <row r="818" spans="1:2">
      <c r="A818" t="str">
        <f t="shared" si="15"/>
        <v>B・C重油</v>
      </c>
      <c r="B818" t="str">
        <f t="shared" si="16"/>
        <v>B・C중유</v>
      </c>
    </row>
    <row r="819" spans="1:2">
      <c r="A819" t="str">
        <f t="shared" si="15"/>
        <v>液化石油ガス(LPG)</v>
      </c>
      <c r="B819" t="str">
        <f t="shared" si="16"/>
        <v>액화 석유 가스 (LPG)</v>
      </c>
    </row>
    <row r="820" spans="1:2">
      <c r="A820" t="str">
        <f t="shared" si="15"/>
        <v>液化石油ガス(LPG)体積</v>
      </c>
      <c r="B820" t="str">
        <f t="shared" si="16"/>
        <v>액화 석유 가스 (LPG) 부피</v>
      </c>
    </row>
    <row r="821" spans="1:2">
      <c r="A821" t="str">
        <f t="shared" si="15"/>
        <v>プロパン</v>
      </c>
      <c r="B821" t="str">
        <f t="shared" si="16"/>
        <v>프로판</v>
      </c>
    </row>
    <row r="822" spans="1:2">
      <c r="A822" t="str">
        <f t="shared" si="15"/>
        <v>ブタン</v>
      </c>
      <c r="B822" t="str">
        <f t="shared" si="16"/>
        <v>부탄</v>
      </c>
    </row>
    <row r="823" spans="1:2">
      <c r="A823" t="str">
        <f t="shared" si="15"/>
        <v>石油系炭化水素ガス</v>
      </c>
      <c r="B823" t="str">
        <f t="shared" si="16"/>
        <v>석유계 탄화수소 가스</v>
      </c>
    </row>
    <row r="824" spans="1:2">
      <c r="A824" t="str">
        <f t="shared" si="15"/>
        <v>液化天然ガス(LNG)</v>
      </c>
      <c r="B824" t="str">
        <f t="shared" si="16"/>
        <v>액화 천연 가스 (LNG)</v>
      </c>
    </row>
    <row r="825" spans="1:2">
      <c r="A825" t="str">
        <f t="shared" si="15"/>
        <v>天然ガス(LNG以外)</v>
      </c>
      <c r="B825" t="str">
        <f t="shared" si="16"/>
        <v>천연가스(LNG 이외)</v>
      </c>
    </row>
    <row r="826" spans="1:2">
      <c r="A826" t="str">
        <f t="shared" si="15"/>
        <v>コークス炉ガス</v>
      </c>
      <c r="B826" t="str">
        <f t="shared" si="16"/>
        <v>코크스로 가스</v>
      </c>
    </row>
    <row r="827" spans="1:2">
      <c r="A827" t="str">
        <f t="shared" si="15"/>
        <v>高炉がス</v>
      </c>
      <c r="B827" t="str">
        <f t="shared" si="16"/>
        <v>고로가</v>
      </c>
    </row>
    <row r="828" spans="1:2">
      <c r="A828" t="str">
        <f t="shared" si="15"/>
        <v>転炉ガス</v>
      </c>
      <c r="B828" t="str">
        <f t="shared" si="16"/>
        <v>전로 가스</v>
      </c>
    </row>
    <row r="829" spans="1:2">
      <c r="A829" t="str">
        <f t="shared" si="15"/>
        <v>都市ガス</v>
      </c>
      <c r="B829" t="str">
        <f t="shared" si="16"/>
        <v>도시가스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T1" zoomScale="87" zoomScaleNormal="87" workbookViewId="0">
      <selection activeCell="AH900" sqref="AH900:AI995"/>
    </sheetView>
  </sheetViews>
  <sheetFormatPr defaultRowHeight="18"/>
  <cols>
    <col min="42" max="42" width="41" style="84" customWidth="1"/>
    <col min="43" max="43" width="8.58203125" style="84" customWidth="1"/>
  </cols>
  <sheetData>
    <row r="1" spans="1:48" ht="18.649999999999999" customHeight="1" thickBot="1">
      <c r="B1" s="133">
        <v>39</v>
      </c>
      <c r="F1" s="133">
        <v>3180</v>
      </c>
      <c r="AH1" s="15" t="str">
        <f>lang!A143</f>
        <v>A0000 일본 평균</v>
      </c>
      <c r="AI1">
        <v>4.5300000000000001E-4</v>
      </c>
      <c r="AK1" s="11" t="str">
        <f>lang!A145</f>
        <v>원료탄</v>
      </c>
      <c r="AL1">
        <v>2.61</v>
      </c>
      <c r="AM1" t="s">
        <v>83</v>
      </c>
      <c r="AN1" t="str">
        <f>IFERROR(VLOOKUP(select!C7,AK$1:AM$27,3,FALSE),"")</f>
        <v>kL</v>
      </c>
      <c r="AP1" s="138" t="str">
        <f>lang!A172</f>
        <v>연료용 : 폐재</v>
      </c>
      <c r="AQ1" s="82">
        <v>1.3654212880000001</v>
      </c>
      <c r="AR1" s="83" t="s">
        <v>83</v>
      </c>
      <c r="AS1" t="str">
        <f>IFERROR(VLOOKUP(select!C170,AP$1:AR$36,3,FALSE),"")</f>
        <v>百万円</v>
      </c>
      <c r="AU1" s="127" t="str">
        <f>lang!A225</f>
        <v>불타는</v>
      </c>
      <c r="AV1" s="127" t="str">
        <f>lang!A208</f>
        <v>구매</v>
      </c>
    </row>
    <row r="2" spans="1:48" ht="18.649999999999999" customHeight="1" thickBot="1">
      <c r="A2" s="133">
        <f>(ROW()+58)/60</f>
        <v>1</v>
      </c>
      <c r="B2" s="134" t="str">
        <f ca="1">INDIRECT("select!E"&amp;TEXT($B$1+A2,"#"))</f>
        <v>구매</v>
      </c>
      <c r="C2" s="133">
        <f ca="1">VLOOKUP(B2,$A$3181:$D$3190,4,0)</f>
        <v>41</v>
      </c>
      <c r="D2" s="133">
        <f ca="1">VLOOKUP(B2,$A$3181:$D$3190,3,0)</f>
        <v>23</v>
      </c>
      <c r="E2" s="133">
        <v>1</v>
      </c>
      <c r="F2" s="135" t="str">
        <f t="shared" ref="F2:F24" ca="1" si="0">IF(E2&lt;=INDIRECT("D$"&amp;TEXT(ROW()-E2+1,"#")),INDIRECT("E$"&amp;TEXT($F$1+INDIRECT("C$"&amp;TEXT(ROW()-E2+1,"#"))+E2-1,"#")),"")</f>
        <v>농림 어업</v>
      </c>
      <c r="G2" s="134" t="str">
        <f ca="1">INDIRECT("select!G"&amp;TEXT($B$1+A2,"#"))</f>
        <v>화학제품</v>
      </c>
      <c r="H2" s="133">
        <f ca="1">VLOOKUP(G2,E$3181:G$3219,3,0)</f>
        <v>19</v>
      </c>
      <c r="I2" s="133">
        <f ca="1">VLOOKUP(G2,E$3181:G$3219,2,0)</f>
        <v>8</v>
      </c>
      <c r="J2" s="135" t="str">
        <f t="shared" ref="J2:J10" ca="1" si="1">IF(E2&lt;=INDIRECT("I$"&amp;TEXT(ROW()-E2+1,"#")),INDIRECT("H$"&amp;TEXT($F$1+INDIRECT("H$"&amp;TEXT(ROW()-E2+1,"#"))+E2-1,"#")),"")</f>
        <v>화학 비료</v>
      </c>
      <c r="K2" s="136" t="str">
        <f ca="1">INDIRECT("select!H"&amp;TEXT($B$1+A2,"#"))</f>
        <v>무기 화학 공업 제품</v>
      </c>
      <c r="L2" s="133">
        <f ca="1">VLOOKUP(K2,H$3181:J$3287,3,0)</f>
        <v>99</v>
      </c>
      <c r="M2" s="133">
        <f ca="1">VLOOKUP(K2,H$3181:J$3287,2,0)</f>
        <v>5</v>
      </c>
      <c r="N2" s="135" t="str">
        <f t="shared" ref="N2:N24" ca="1" si="2">IF(E2&lt;=INDIRECT("M$"&amp;TEXT(ROW()-E2+1,"#")),INDIRECT("K$"&amp;TEXT($F$1+INDIRECT("L$"&amp;TEXT(ROW()-E2+1,"#"))+E2-1,"#")),"")</f>
        <v>소다 산업 제품</v>
      </c>
      <c r="O2" s="136" t="str">
        <f ca="1">INDIRECT("select!I"&amp;TEXT($B$1+A2,"#"))</f>
        <v>압축 가스·액화 가스</v>
      </c>
      <c r="Q2" s="133">
        <f ca="1">VLOOKUP(O2,K$3181:O$3570,5,0)</f>
        <v>980</v>
      </c>
      <c r="R2" s="133">
        <f ca="1">VLOOKUP(O2,K$3181:O$3570,4,0)</f>
        <v>10</v>
      </c>
      <c r="S2" s="135" t="str">
        <f t="shared" ref="S2:S53" ca="1" si="3">IF(E2&lt;=INDIRECT("R$"&amp;TEXT(ROW()-E2+1,"#")),INDIRECT("P$"&amp;TEXT($F$1+INDIRECT("Q$"&amp;TEXT(ROW()-E2+1,"#"))+E2-1,"#")),"")</f>
        <v>산소 가스</v>
      </c>
      <c r="T2" s="133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구매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6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5" t="str">
        <f>lang!A144</f>
        <v>A9999 신재생에너지</v>
      </c>
      <c r="AK2" s="11" t="str">
        <f>lang!A146</f>
        <v>일반탄</v>
      </c>
      <c r="AL2">
        <v>2.33</v>
      </c>
      <c r="AM2" t="s">
        <v>83</v>
      </c>
      <c r="AN2" t="str">
        <f>IFERROR(VLOOKUP(select!C8,AK$1:AM$27,3,FALSE),"")</f>
        <v>kL</v>
      </c>
      <c r="AP2" s="138" t="str">
        <f>lang!A173</f>
        <v>연료용:흑액</v>
      </c>
      <c r="AQ2" s="82">
        <v>1.0892956460000001</v>
      </c>
      <c r="AR2" s="83" t="s">
        <v>83</v>
      </c>
      <c r="AS2" t="str">
        <f>IFERROR(VLOOKUP(select!C171,AP$1:AR$36,3,FALSE),"")</f>
        <v>百万円</v>
      </c>
      <c r="AU2" s="127" t="str">
        <f>lang!A226</f>
        <v>슬러지</v>
      </c>
      <c r="AV2" s="127" t="str">
        <f>lang!A209</f>
        <v>서비스</v>
      </c>
    </row>
    <row r="3" spans="1:48" ht="18.649999999999999" customHeight="1" thickBot="1">
      <c r="A3" s="133">
        <f t="shared" ref="A3:A53" si="5">A2</f>
        <v>1</v>
      </c>
      <c r="E3" s="133">
        <v>2</v>
      </c>
      <c r="F3" s="135" t="str">
        <f t="shared" ca="1" si="0"/>
        <v>광업</v>
      </c>
      <c r="J3" s="135" t="str">
        <f t="shared" ca="1" si="1"/>
        <v>무기 화학 공업 제품</v>
      </c>
      <c r="N3" s="135" t="str">
        <f t="shared" ca="1" si="2"/>
        <v>무기 안료</v>
      </c>
      <c r="S3" s="135" t="str">
        <f t="shared" ca="1" si="3"/>
        <v>액화 산소</v>
      </c>
      <c r="W3">
        <v>2</v>
      </c>
      <c r="X3">
        <f>select!D41</f>
        <v>2E-3</v>
      </c>
      <c r="Y3" t="str">
        <f ca="1">B62</f>
        <v>구매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6" t="s">
        <v>173</v>
      </c>
      <c r="AD3">
        <f ca="1">SUMIF(Y2:Y51,"設備",AB2:AB51)</f>
        <v>0</v>
      </c>
      <c r="AH3" t="s">
        <v>174</v>
      </c>
      <c r="AI3">
        <v>0</v>
      </c>
      <c r="AK3" s="11" t="str">
        <f>lang!A147</f>
        <v>무연탄</v>
      </c>
      <c r="AL3">
        <v>2.52</v>
      </c>
      <c r="AM3" t="s">
        <v>83</v>
      </c>
      <c r="AN3" t="str">
        <f>IFERROR(VLOOKUP(select!C9,AK$1:AM$27,3,FALSE),"")</f>
        <v>kNm3</v>
      </c>
      <c r="AP3" s="138" t="str">
        <f>lang!A174</f>
        <v>연료 용 : 목재</v>
      </c>
      <c r="AQ3" s="82">
        <v>1.057281079</v>
      </c>
      <c r="AR3" s="83" t="s">
        <v>83</v>
      </c>
      <c r="AS3" t="str">
        <f>IFERROR(VLOOKUP(select!C172,AP$1:AR$36,3,FALSE),"")</f>
        <v>百万円</v>
      </c>
      <c r="AU3" s="127" t="str">
        <f>lang!A227</f>
        <v>폐유</v>
      </c>
      <c r="AV3" s="127" t="str">
        <f>lang!A210</f>
        <v>장비</v>
      </c>
    </row>
    <row r="4" spans="1:48" ht="18.649999999999999" customHeight="1" thickBot="1">
      <c r="A4" s="133">
        <f t="shared" si="5"/>
        <v>1</v>
      </c>
      <c r="E4" s="133">
        <v>3</v>
      </c>
      <c r="F4" s="135" t="str">
        <f t="shared" ca="1" si="0"/>
        <v>식음료</v>
      </c>
      <c r="J4" s="135" t="str">
        <f t="shared" ca="1" si="1"/>
        <v>석유화학계 기초제품</v>
      </c>
      <c r="N4" s="135" t="str">
        <f t="shared" ca="1" si="2"/>
        <v>압축 가스·액화 가스</v>
      </c>
      <c r="S4" s="135" t="str">
        <f t="shared" ca="1" si="3"/>
        <v>질소 가스</v>
      </c>
      <c r="W4">
        <v>3</v>
      </c>
      <c r="X4">
        <f>select!D42</f>
        <v>1E-3</v>
      </c>
      <c r="Y4" t="str">
        <f ca="1">B122</f>
        <v>구매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6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1" t="str">
        <f>lang!A148</f>
        <v>코크스</v>
      </c>
      <c r="AL4">
        <v>3.17</v>
      </c>
      <c r="AM4" t="s">
        <v>83</v>
      </c>
      <c r="AN4" t="str">
        <f>IFERROR(VLOOKUP(select!C10,AK$1:AM$27,3,FALSE),"")</f>
        <v>kNm3</v>
      </c>
      <c r="AP4" s="138" t="str">
        <f>lang!A175</f>
        <v>연료 용 : 바이오 에탄올</v>
      </c>
      <c r="AQ4" s="82">
        <v>1.8744529050000001</v>
      </c>
      <c r="AR4" s="83" t="s">
        <v>181</v>
      </c>
      <c r="AS4" t="str">
        <f>IFERROR(VLOOKUP(select!C173,AP$1:AR$36,3,FALSE),"")</f>
        <v>百万円</v>
      </c>
      <c r="AU4" s="127" t="str">
        <f>lang!A228</f>
        <v>폐산</v>
      </c>
      <c r="AV4" s="127" t="str">
        <f>lang!A211</f>
        <v>입하 수송</v>
      </c>
    </row>
    <row r="5" spans="1:48" ht="18.649999999999999" customHeight="1" thickBot="1">
      <c r="A5" s="133">
        <f t="shared" si="5"/>
        <v>1</v>
      </c>
      <c r="E5" s="133">
        <v>4</v>
      </c>
      <c r="F5" s="135" t="str">
        <f t="shared" ca="1" si="0"/>
        <v>섬유 제품</v>
      </c>
      <c r="J5" s="135" t="str">
        <f t="shared" ca="1" si="1"/>
        <v>유기화학공업제품(석유화학계 기초제품・합성수지를 제외한다.)</v>
      </c>
      <c r="N5" s="135" t="str">
        <f t="shared" ca="1" si="2"/>
        <v>소금</v>
      </c>
      <c r="S5" s="135" t="str">
        <f t="shared" ca="1" si="3"/>
        <v>액화 질소</v>
      </c>
      <c r="W5">
        <v>4</v>
      </c>
      <c r="X5">
        <f>select!D43</f>
        <v>3.0000000000000001E-3</v>
      </c>
      <c r="Y5" t="str">
        <f ca="1">B182</f>
        <v>구매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6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1" t="str">
        <f>lang!A149</f>
        <v>석유 코크스</v>
      </c>
      <c r="AL5">
        <v>2.78</v>
      </c>
      <c r="AM5" t="s">
        <v>83</v>
      </c>
      <c r="AN5" t="str">
        <f>IFERROR(VLOOKUP(select!C11,AK$1:AM$27,3,FALSE),"")</f>
        <v/>
      </c>
      <c r="AP5" s="138" t="str">
        <f>lang!A176</f>
        <v>연료 용 : 바이오 디젤</v>
      </c>
      <c r="AQ5" s="82">
        <v>1.8744529050000001</v>
      </c>
      <c r="AR5" s="83" t="s">
        <v>181</v>
      </c>
      <c r="AS5" t="str">
        <f>IFERROR(VLOOKUP(select!C174,AP$1:AR$36,3,FALSE),"")</f>
        <v>百万円</v>
      </c>
      <c r="AU5" s="127" t="str">
        <f>lang!A229</f>
        <v>폐 알칼리</v>
      </c>
      <c r="AV5" s="127" t="str">
        <f>lang!A212</f>
        <v>선적 운송</v>
      </c>
    </row>
    <row r="6" spans="1:48" ht="18.649999999999999" customHeight="1" thickBot="1">
      <c r="A6" s="133">
        <f t="shared" si="5"/>
        <v>1</v>
      </c>
      <c r="E6" s="133">
        <v>5</v>
      </c>
      <c r="F6" s="135" t="str">
        <f t="shared" ca="1" si="0"/>
        <v>펄프・종이・목제품</v>
      </c>
      <c r="J6" s="135" t="str">
        <f t="shared" ca="1" si="1"/>
        <v>합성수지</v>
      </c>
      <c r="N6" s="135" t="str">
        <f t="shared" ca="1" si="2"/>
        <v>기타 무기 화학 공업 제품</v>
      </c>
      <c r="S6" s="135" t="str">
        <f t="shared" ca="1" si="3"/>
        <v>아르곤</v>
      </c>
      <c r="W6">
        <v>5</v>
      </c>
      <c r="X6">
        <f>select!D44</f>
        <v>1.7</v>
      </c>
      <c r="Y6" t="str">
        <f ca="1">B242</f>
        <v>서비스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6" t="s">
        <v>186</v>
      </c>
      <c r="AH6" t="s">
        <v>187</v>
      </c>
      <c r="AI6">
        <v>0</v>
      </c>
      <c r="AK6" s="11" t="str">
        <f>lang!A150</f>
        <v>콜타르</v>
      </c>
      <c r="AL6">
        <v>2.86</v>
      </c>
      <c r="AM6" t="s">
        <v>83</v>
      </c>
      <c r="AN6" t="str">
        <f>IFERROR(VLOOKUP(select!C12,AK$1:AM$27,3,FALSE),"")</f>
        <v/>
      </c>
      <c r="AP6" s="138" t="str">
        <f>lang!A177</f>
        <v>연료 용 : 바이오 가스</v>
      </c>
      <c r="AQ6" s="82">
        <v>1.693570601</v>
      </c>
      <c r="AR6" s="83" t="s">
        <v>190</v>
      </c>
      <c r="AS6" t="str">
        <f>IFERROR(VLOOKUP(select!C175,AP$1:AR$36,3,FALSE),"")</f>
        <v>百万円</v>
      </c>
      <c r="AU6" s="127" t="str">
        <f>lang!A230</f>
        <v>폐플라스틱류</v>
      </c>
      <c r="AV6" s="127" t="str">
        <f>lang!A213</f>
        <v>출장비</v>
      </c>
    </row>
    <row r="7" spans="1:48" ht="18.649999999999999" customHeight="1" thickBot="1">
      <c r="A7" s="133">
        <f t="shared" si="5"/>
        <v>1</v>
      </c>
      <c r="E7" s="133">
        <v>6</v>
      </c>
      <c r="F7" s="135" t="str">
        <f t="shared" ca="1" si="0"/>
        <v>인쇄·제판</v>
      </c>
      <c r="J7" s="135" t="str">
        <f t="shared" ca="1" si="1"/>
        <v>화학 섬유</v>
      </c>
      <c r="N7" s="135" t="str">
        <f t="shared" ca="1" si="2"/>
        <v/>
      </c>
      <c r="S7" s="135" t="str">
        <f t="shared" ca="1" si="3"/>
        <v>수소</v>
      </c>
      <c r="W7">
        <v>6</v>
      </c>
      <c r="X7">
        <f>select!D45</f>
        <v>12</v>
      </c>
      <c r="Y7" t="str">
        <f ca="1">B302</f>
        <v>장비</v>
      </c>
      <c r="Z7" t="str">
        <f ca="1">T302</f>
        <v>411202</v>
      </c>
      <c r="AA7">
        <f ca="1">U302</f>
        <v>2.6087497875518242</v>
      </c>
      <c r="AB7">
        <f t="shared" ca="1" si="4"/>
        <v>31.30499745062189</v>
      </c>
      <c r="AC7" s="46" t="s">
        <v>191</v>
      </c>
      <c r="AD7">
        <f ca="1">SUMIF(Y2:Y51,"出張費",AB2:AB51)</f>
        <v>0</v>
      </c>
      <c r="AH7" t="s">
        <v>192</v>
      </c>
      <c r="AI7">
        <v>0</v>
      </c>
      <c r="AK7" s="11" t="str">
        <f>lang!A151</f>
        <v>석유 아스팔트</v>
      </c>
      <c r="AL7">
        <v>3.12</v>
      </c>
      <c r="AM7" t="s">
        <v>83</v>
      </c>
      <c r="AN7" t="str">
        <f>IFERROR(VLOOKUP(select!C13,AK$1:AM$27,3,FALSE),"")</f>
        <v/>
      </c>
      <c r="AP7" s="138" t="str">
        <f>lang!A178</f>
        <v>연료 용 : 폐 타이어</v>
      </c>
      <c r="AQ7" s="82">
        <v>0.90720907100000003</v>
      </c>
      <c r="AR7" s="83" t="s">
        <v>83</v>
      </c>
      <c r="AS7" t="str">
        <f>IFERROR(VLOOKUP(select!C176,AP$1:AR$36,3,FALSE),"")</f>
        <v/>
      </c>
      <c r="AU7" s="127" t="str">
        <f>lang!A231</f>
        <v>종이 쓰레기</v>
      </c>
      <c r="AV7" s="127" t="str">
        <f>lang!A214</f>
        <v>통근비</v>
      </c>
    </row>
    <row r="8" spans="1:48" ht="18.649999999999999" customHeight="1" thickBot="1">
      <c r="A8" s="133">
        <f t="shared" si="5"/>
        <v>1</v>
      </c>
      <c r="E8" s="133">
        <v>7</v>
      </c>
      <c r="F8" s="135" t="str">
        <f t="shared" ca="1" si="0"/>
        <v>화학제품</v>
      </c>
      <c r="J8" s="135" t="str">
        <f t="shared" ca="1" si="1"/>
        <v>의약품</v>
      </c>
      <c r="N8" s="135" t="str">
        <f t="shared" ca="1" si="2"/>
        <v/>
      </c>
      <c r="S8" s="135" t="str">
        <f t="shared" ca="1" si="3"/>
        <v>용해 아세틸렌</v>
      </c>
      <c r="W8">
        <v>7</v>
      </c>
      <c r="X8">
        <f>select!D46</f>
        <v>2</v>
      </c>
      <c r="Y8" t="str">
        <f ca="1">B362</f>
        <v>입하 수송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6" t="s">
        <v>195</v>
      </c>
      <c r="AD8">
        <f ca="1">SUMIF(Y2:Y51,"通勤費",AB2:AB51)</f>
        <v>0</v>
      </c>
      <c r="AH8" t="s">
        <v>196</v>
      </c>
      <c r="AI8">
        <v>4.57E-4</v>
      </c>
      <c r="AK8" s="11" t="str">
        <f>lang!A152</f>
        <v>콘덴세이트(NGL)</v>
      </c>
      <c r="AL8">
        <v>2.38</v>
      </c>
      <c r="AM8" t="s">
        <v>181</v>
      </c>
      <c r="AN8" t="str">
        <f>IFERROR(VLOOKUP(select!C14,AK$1:AM$27,3,FALSE),"")</f>
        <v/>
      </c>
      <c r="AP8" s="138" t="str">
        <f>lang!A179</f>
        <v>연료 용 : 폐 플라스틱</v>
      </c>
      <c r="AQ8" s="82">
        <v>-0.42493295800000003</v>
      </c>
      <c r="AR8" s="83" t="s">
        <v>83</v>
      </c>
      <c r="AS8" t="str">
        <f>IFERROR(VLOOKUP(select!C177,AP$1:AR$36,3,FALSE),"")</f>
        <v/>
      </c>
      <c r="AU8" s="127" t="str">
        <f>lang!A232</f>
        <v>나무 쓰레기</v>
      </c>
      <c r="AV8" s="127" t="str">
        <f>lang!A215</f>
        <v>임대(상류)</v>
      </c>
    </row>
    <row r="9" spans="1:48" ht="18.649999999999999" customHeight="1" thickBot="1">
      <c r="A9" s="133">
        <f t="shared" si="5"/>
        <v>1</v>
      </c>
      <c r="E9" s="133">
        <v>8</v>
      </c>
      <c r="F9" s="135" t="str">
        <f t="shared" ca="1" si="0"/>
        <v>석유·석탄제품</v>
      </c>
      <c r="J9" s="135" t="str">
        <f t="shared" ca="1" si="1"/>
        <v>화학 최종 제품(의약품 제외)</v>
      </c>
      <c r="N9" s="135" t="str">
        <f t="shared" ca="1" si="2"/>
        <v/>
      </c>
      <c r="S9" s="135" t="str">
        <f t="shared" ca="1" si="3"/>
        <v>탄산 가스</v>
      </c>
      <c r="W9">
        <v>8</v>
      </c>
      <c r="X9">
        <f>select!D47</f>
        <v>10</v>
      </c>
      <c r="Y9" t="str">
        <f ca="1">B422</f>
        <v>선적 운송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6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1" t="str">
        <f>lang!A153</f>
        <v>원유</v>
      </c>
      <c r="AL9">
        <v>2.62</v>
      </c>
      <c r="AM9" t="s">
        <v>181</v>
      </c>
      <c r="AP9" s="138" t="str">
        <f>lang!A180</f>
        <v>연료 용 : RDF</v>
      </c>
      <c r="AQ9" s="82">
        <v>0.66565552100000003</v>
      </c>
      <c r="AR9" s="83" t="s">
        <v>83</v>
      </c>
      <c r="AS9" t="str">
        <f>IFERROR(VLOOKUP(select!C178,AP$1:AR$36,3,FALSE),"")</f>
        <v/>
      </c>
      <c r="AU9" s="127" t="str">
        <f>lang!A233</f>
        <v>섬유 쓰레기</v>
      </c>
      <c r="AV9" s="127" t="str">
        <f>lang!A216</f>
        <v>임대(하류)</v>
      </c>
    </row>
    <row r="10" spans="1:48" ht="18.649999999999999" customHeight="1" thickBot="1">
      <c r="A10" s="133">
        <f t="shared" si="5"/>
        <v>1</v>
      </c>
      <c r="E10" s="133">
        <v>9</v>
      </c>
      <c r="F10" s="135" t="str">
        <f t="shared" ca="1" si="0"/>
        <v>플라스틱 고무 제품</v>
      </c>
      <c r="J10" s="135" t="str">
        <f t="shared" ca="1" si="1"/>
        <v/>
      </c>
      <c r="N10" s="135" t="str">
        <f t="shared" ca="1" si="2"/>
        <v/>
      </c>
      <c r="S10" s="135" t="str">
        <f t="shared" ca="1" si="3"/>
        <v>기타 압축 가스 및 액화 가스</v>
      </c>
      <c r="W10">
        <v>9</v>
      </c>
      <c r="X10">
        <f>select!D48</f>
        <v>1.2</v>
      </c>
      <c r="Y10" t="str">
        <f ca="1">B482</f>
        <v>출장비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6" t="s">
        <v>203</v>
      </c>
      <c r="AD10">
        <f ca="1">SUMIF(Y2:Y51,"出荷輸送",AB2:AB51)</f>
        <v>0</v>
      </c>
      <c r="AH10" t="s">
        <v>204</v>
      </c>
      <c r="AI10">
        <v>0</v>
      </c>
      <c r="AK10" s="11" t="str">
        <f>lang!A154</f>
        <v>가솔린</v>
      </c>
      <c r="AL10">
        <v>2.3199999999999998</v>
      </c>
      <c r="AM10" t="s">
        <v>181</v>
      </c>
      <c r="AP10" s="138" t="str">
        <f>lang!A181</f>
        <v>연료 용 : RPF</v>
      </c>
      <c r="AQ10" s="82">
        <v>0.58137891100000005</v>
      </c>
      <c r="AR10" s="83" t="s">
        <v>83</v>
      </c>
      <c r="AS10" t="str">
        <f>IFERROR(VLOOKUP(select!C179,AP$1:AR$36,3,FALSE),"")</f>
        <v/>
      </c>
      <c r="AU10" s="127" t="str">
        <f>lang!A234</f>
        <v>동식물 잔류물</v>
      </c>
      <c r="AV10" s="127" t="str">
        <f>lang!A217</f>
        <v>투자</v>
      </c>
    </row>
    <row r="11" spans="1:48" ht="18.649999999999999" customHeight="1" thickBot="1">
      <c r="A11" s="133">
        <f t="shared" si="5"/>
        <v>1</v>
      </c>
      <c r="E11" s="133">
        <v>10</v>
      </c>
      <c r="F11" s="135" t="str">
        <f t="shared" ca="1" si="0"/>
        <v>가죽 제품</v>
      </c>
      <c r="N11" s="135" t="str">
        <f t="shared" ca="1" si="2"/>
        <v/>
      </c>
      <c r="S11" s="135" t="str">
        <f t="shared" ca="1" si="3"/>
        <v>압축 가스·액화 가스 반제품 및 장치품</v>
      </c>
      <c r="W11">
        <v>10</v>
      </c>
      <c r="X11">
        <f>select!D49</f>
        <v>1.5</v>
      </c>
      <c r="Y11" t="str">
        <f ca="1">B542</f>
        <v>통근비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6" t="s">
        <v>206</v>
      </c>
      <c r="AH11" t="s">
        <v>207</v>
      </c>
      <c r="AI11">
        <v>0</v>
      </c>
      <c r="AK11" s="11" t="str">
        <f>lang!A155</f>
        <v>나프타</v>
      </c>
      <c r="AL11">
        <v>2.2400000000000002</v>
      </c>
      <c r="AM11" t="s">
        <v>181</v>
      </c>
      <c r="AP11" s="138" t="str">
        <f>lang!A182</f>
        <v>재생 용 : 강판 용 철 스크랩</v>
      </c>
      <c r="AQ11" s="82">
        <v>12.89926621</v>
      </c>
      <c r="AR11" s="83" t="s">
        <v>24</v>
      </c>
      <c r="AS11" t="str">
        <f>IFERROR(VLOOKUP(select!C180,AP$1:AR$36,3,FALSE),"")</f>
        <v/>
      </c>
      <c r="AU11" s="127" t="str">
        <f>lang!A235</f>
        <v>동물계 고형 불필요물</v>
      </c>
      <c r="AV11" s="127"/>
    </row>
    <row r="12" spans="1:48" ht="18.649999999999999" customHeight="1" thickBot="1">
      <c r="A12" s="133">
        <f t="shared" si="5"/>
        <v>1</v>
      </c>
      <c r="E12" s="133">
        <v>11</v>
      </c>
      <c r="F12" s="135" t="str">
        <f t="shared" ca="1" si="0"/>
        <v>가마·토석 제품</v>
      </c>
      <c r="N12" s="135" t="str">
        <f t="shared" ca="1" si="2"/>
        <v/>
      </c>
      <c r="S12" s="135" t="str">
        <f t="shared" ca="1" si="3"/>
        <v/>
      </c>
      <c r="W12">
        <v>11</v>
      </c>
      <c r="X12">
        <f>select!D50</f>
        <v>10</v>
      </c>
      <c r="Y12" t="str">
        <f ca="1">B602</f>
        <v>투자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6" t="s">
        <v>210</v>
      </c>
      <c r="AH12" t="s">
        <v>211</v>
      </c>
      <c r="AI12">
        <v>0</v>
      </c>
      <c r="AK12" s="11" t="str">
        <f>lang!A156</f>
        <v>제트 연료유</v>
      </c>
      <c r="AL12">
        <v>2.46</v>
      </c>
      <c r="AM12" t="s">
        <v>181</v>
      </c>
      <c r="AP12" s="138" t="str">
        <f>lang!A183</f>
        <v>재생 용 : 봉강 용 철 스크랩</v>
      </c>
      <c r="AQ12" s="82">
        <v>5.9513782910000002</v>
      </c>
      <c r="AR12" s="83" t="s">
        <v>24</v>
      </c>
      <c r="AS12" t="str">
        <f>IFERROR(VLOOKUP(select!C181,AP$1:AR$36,3,FALSE),"")</f>
        <v/>
      </c>
      <c r="AU12" s="127" t="str">
        <f>lang!A236</f>
        <v>고무 쓰레기</v>
      </c>
      <c r="AV12" s="127"/>
    </row>
    <row r="13" spans="1:48" ht="18.649999999999999" customHeight="1" thickBot="1">
      <c r="A13" s="133">
        <f t="shared" si="5"/>
        <v>1</v>
      </c>
      <c r="E13" s="133">
        <v>12</v>
      </c>
      <c r="F13" s="135" t="str">
        <f t="shared" ca="1" si="0"/>
        <v>철강</v>
      </c>
      <c r="N13" s="135" t="str">
        <f t="shared" ca="1" si="2"/>
        <v/>
      </c>
      <c r="S13" s="135" t="str">
        <f t="shared" ca="1" si="3"/>
        <v/>
      </c>
      <c r="W13">
        <v>12</v>
      </c>
      <c r="X13">
        <f>select!D51</f>
        <v>20</v>
      </c>
      <c r="Y13" t="str">
        <f ca="1">B662</f>
        <v>구매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6" t="s">
        <v>213</v>
      </c>
      <c r="AH13" t="s">
        <v>214</v>
      </c>
      <c r="AI13">
        <v>0</v>
      </c>
      <c r="AK13" s="11" t="str">
        <f>lang!A157</f>
        <v>등유</v>
      </c>
      <c r="AL13">
        <v>2.4900000000000002</v>
      </c>
      <c r="AM13" t="s">
        <v>181</v>
      </c>
      <c r="AP13" s="138" t="str">
        <f>lang!A184</f>
        <v>재생 용 : 주물 용 철 스크랩</v>
      </c>
      <c r="AQ13" s="82">
        <v>2.8550155890000002</v>
      </c>
      <c r="AR13" s="83" t="s">
        <v>24</v>
      </c>
      <c r="AS13" t="str">
        <f>IFERROR(VLOOKUP(select!C182,AP$1:AR$36,3,FALSE),"")</f>
        <v/>
      </c>
      <c r="AU13" s="127" t="str">
        <f>lang!A237</f>
        <v>금속 쓰레기</v>
      </c>
      <c r="AV13" s="127"/>
    </row>
    <row r="14" spans="1:48" ht="18.649999999999999" customHeight="1" thickBot="1">
      <c r="A14" s="133">
        <f t="shared" si="5"/>
        <v>1</v>
      </c>
      <c r="E14" s="133">
        <v>13</v>
      </c>
      <c r="F14" s="135" t="str">
        <f t="shared" ca="1" si="0"/>
        <v>비철금속</v>
      </c>
      <c r="N14" s="135" t="str">
        <f t="shared" ca="1" si="2"/>
        <v/>
      </c>
      <c r="S14" s="135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6" t="s">
        <v>217</v>
      </c>
      <c r="AD14">
        <f ca="1">SUMIF(Y2:Y51,"リース(下流)",AB2:AB51)</f>
        <v>0</v>
      </c>
      <c r="AH14" t="s">
        <v>218</v>
      </c>
      <c r="AI14">
        <v>0</v>
      </c>
      <c r="AK14" s="11" t="str">
        <f>lang!A158</f>
        <v>경유</v>
      </c>
      <c r="AL14">
        <v>2.58</v>
      </c>
      <c r="AM14" t="s">
        <v>181</v>
      </c>
      <c r="AP14" s="138" t="str">
        <f>lang!A185</f>
        <v>재생용:스테인리스</v>
      </c>
      <c r="AQ14" s="82">
        <v>11.84992652</v>
      </c>
      <c r="AR14" s="83" t="s">
        <v>24</v>
      </c>
      <c r="AS14" t="str">
        <f>IFERROR(VLOOKUP(select!C183,AP$1:AR$36,3,FALSE),"")</f>
        <v/>
      </c>
      <c r="AU14" s="127" t="str">
        <f>lang!A238</f>
        <v>유리 세라믹 쓰레기</v>
      </c>
      <c r="AV14" s="127"/>
    </row>
    <row r="15" spans="1:48" ht="18.649999999999999" customHeight="1" thickBot="1">
      <c r="A15" s="133">
        <f t="shared" si="5"/>
        <v>1</v>
      </c>
      <c r="E15" s="133">
        <v>14</v>
      </c>
      <c r="F15" s="135" t="str">
        <f t="shared" ca="1" si="0"/>
        <v>금속 제품</v>
      </c>
      <c r="N15" s="135" t="str">
        <f t="shared" ca="1" si="2"/>
        <v/>
      </c>
      <c r="S15" s="135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6" t="s">
        <v>220</v>
      </c>
      <c r="AD15">
        <f>select!C106</f>
        <v>0</v>
      </c>
      <c r="AH15" t="s">
        <v>221</v>
      </c>
      <c r="AI15">
        <v>0</v>
      </c>
      <c r="AK15" s="11" t="str">
        <f>lang!A159</f>
        <v>A 중유</v>
      </c>
      <c r="AL15">
        <v>2.71</v>
      </c>
      <c r="AM15" t="s">
        <v>181</v>
      </c>
      <c r="AP15" s="138" t="str">
        <f>lang!A186</f>
        <v>재생 용 : 전신재 용 알루미늄 스크랩</v>
      </c>
      <c r="AQ15" s="82">
        <v>22.072152150000001</v>
      </c>
      <c r="AR15" s="83" t="s">
        <v>24</v>
      </c>
      <c r="AS15" t="str">
        <f>IFERROR(VLOOKUP(select!C184,AP$1:AR$36,3,FALSE),"")</f>
        <v/>
      </c>
      <c r="AU15" s="127" t="str">
        <f>lang!A239</f>
        <v>광석</v>
      </c>
      <c r="AV15" s="127"/>
    </row>
    <row r="16" spans="1:48" ht="18.649999999999999" customHeight="1" thickBot="1">
      <c r="A16" s="133">
        <f t="shared" si="5"/>
        <v>1</v>
      </c>
      <c r="E16" s="133">
        <v>15</v>
      </c>
      <c r="F16" s="135" t="str">
        <f t="shared" ca="1" si="0"/>
        <v>납 기계</v>
      </c>
      <c r="N16" s="135" t="str">
        <f t="shared" ca="1" si="2"/>
        <v/>
      </c>
      <c r="S16" s="135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6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1" t="str">
        <f>lang!A160</f>
        <v>B・C중유</v>
      </c>
      <c r="AL16">
        <v>3</v>
      </c>
      <c r="AM16" t="s">
        <v>181</v>
      </c>
      <c r="AP16" s="138" t="str">
        <f>lang!A187</f>
        <v>재생 용 : 주물 용 알루미늄 스크랩</v>
      </c>
      <c r="AQ16" s="82">
        <v>26.173835889999999</v>
      </c>
      <c r="AR16" s="83" t="s">
        <v>24</v>
      </c>
      <c r="AS16" t="str">
        <f>IFERROR(VLOOKUP(select!C185,AP$1:AR$36,3,FALSE),"")</f>
        <v/>
      </c>
      <c r="AU16" s="127" t="str">
        <f>lang!A240</f>
        <v>갈라진</v>
      </c>
      <c r="AV16" s="127"/>
    </row>
    <row r="17" spans="1:48" ht="18.649999999999999" customHeight="1" thickBot="1">
      <c r="A17" s="133">
        <f t="shared" si="5"/>
        <v>1</v>
      </c>
      <c r="E17" s="133">
        <v>16</v>
      </c>
      <c r="F17" s="135" t="str">
        <f t="shared" ca="1" si="0"/>
        <v>상업용 기계</v>
      </c>
      <c r="N17" s="135" t="str">
        <f t="shared" ca="1" si="2"/>
        <v/>
      </c>
      <c r="S17" s="135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6"/>
      <c r="AH17" t="s">
        <v>18</v>
      </c>
      <c r="AI17">
        <v>4.4099999999999999E-4</v>
      </c>
      <c r="AK17" s="11" t="str">
        <f>lang!A161</f>
        <v>액화 석유 가스 (LPG)</v>
      </c>
      <c r="AL17">
        <v>3</v>
      </c>
      <c r="AM17" t="s">
        <v>83</v>
      </c>
      <c r="AP17" s="138" t="str">
        <f>lang!A188</f>
        <v>재생용 : 재용해용 구리</v>
      </c>
      <c r="AQ17" s="82">
        <v>5.9840755120000004</v>
      </c>
      <c r="AR17" s="83" t="s">
        <v>24</v>
      </c>
      <c r="AS17" t="str">
        <f>IFERROR(VLOOKUP(select!C186,AP$1:AR$36,3,FALSE),"")</f>
        <v/>
      </c>
      <c r="AU17" s="127" t="str">
        <f>lang!A241</f>
        <v>동물의 소변</v>
      </c>
      <c r="AV17" s="127"/>
    </row>
    <row r="18" spans="1:48" ht="18.649999999999999" customHeight="1" thickBot="1">
      <c r="A18" s="133">
        <f t="shared" si="5"/>
        <v>1</v>
      </c>
      <c r="E18" s="133">
        <v>17</v>
      </c>
      <c r="F18" s="135" t="str">
        <f t="shared" ca="1" si="0"/>
        <v>전자부품</v>
      </c>
      <c r="N18" s="135" t="str">
        <f t="shared" ca="1" si="2"/>
        <v/>
      </c>
      <c r="S18" s="135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6"/>
      <c r="AH18" t="s">
        <v>229</v>
      </c>
      <c r="AI18">
        <v>0</v>
      </c>
      <c r="AK18" s="11" t="str">
        <f>lang!A162</f>
        <v>액화 석유 가스 (LPG) 부피</v>
      </c>
      <c r="AL18">
        <v>6.6</v>
      </c>
      <c r="AM18" t="s">
        <v>231</v>
      </c>
      <c r="AP18" s="138" t="str">
        <f>lang!A189</f>
        <v>재생 용 : 제련 용 구리</v>
      </c>
      <c r="AQ18" s="82">
        <v>5.5961933879999997</v>
      </c>
      <c r="AR18" s="83" t="s">
        <v>24</v>
      </c>
      <c r="AS18" t="str">
        <f>IFERROR(VLOOKUP(select!C187,AP$1:AR$36,3,FALSE),"")</f>
        <v/>
      </c>
      <c r="AU18" s="127" t="str">
        <f>lang!A242</f>
        <v>동물 시체</v>
      </c>
      <c r="AV18" s="127"/>
    </row>
    <row r="19" spans="1:48" ht="18.649999999999999" customHeight="1" thickBot="1">
      <c r="A19" s="133">
        <f t="shared" si="5"/>
        <v>1</v>
      </c>
      <c r="E19" s="133">
        <v>18</v>
      </c>
      <c r="F19" s="135" t="str">
        <f t="shared" ca="1" si="0"/>
        <v>전기 기계</v>
      </c>
      <c r="N19" s="135" t="str">
        <f t="shared" ca="1" si="2"/>
        <v/>
      </c>
      <c r="S19" s="135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6" t="s">
        <v>233</v>
      </c>
      <c r="AD19" t="str">
        <f>select!G93</f>
        <v>소재</v>
      </c>
      <c r="AH19" t="s">
        <v>234</v>
      </c>
      <c r="AI19">
        <v>3.79E-4</v>
      </c>
      <c r="AK19" s="11" t="str">
        <f>lang!A163</f>
        <v>프로판</v>
      </c>
      <c r="AL19">
        <v>6</v>
      </c>
      <c r="AM19" t="s">
        <v>231</v>
      </c>
      <c r="AP19" s="138" t="str">
        <f>lang!A190</f>
        <v>재생 용 : MIX 구리</v>
      </c>
      <c r="AQ19" s="82">
        <v>5.5961933879999997</v>
      </c>
      <c r="AR19" s="83" t="s">
        <v>24</v>
      </c>
      <c r="AS19" t="str">
        <f>IFERROR(VLOOKUP(select!C188,AP$1:AR$36,3,FALSE),"")</f>
        <v/>
      </c>
      <c r="AU19" s="127" t="str">
        <f>lang!A243</f>
        <v>바진</v>
      </c>
      <c r="AV19" s="128" t="str">
        <f>lang!A218</f>
        <v>프랜차이즈 없음</v>
      </c>
    </row>
    <row r="20" spans="1:48" ht="18.649999999999999" customHeight="1" thickBot="1">
      <c r="A20" s="133">
        <f t="shared" si="5"/>
        <v>1</v>
      </c>
      <c r="E20" s="133">
        <v>19</v>
      </c>
      <c r="F20" s="135" t="str">
        <f t="shared" ca="1" si="0"/>
        <v>정보통신기기</v>
      </c>
      <c r="N20" s="135" t="str">
        <f t="shared" ca="1" si="2"/>
        <v/>
      </c>
      <c r="S20" s="135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6" t="s">
        <v>235</v>
      </c>
      <c r="AD20">
        <f>IF(AD19="素材",1,0)</f>
        <v>0</v>
      </c>
      <c r="AH20" t="s">
        <v>236</v>
      </c>
      <c r="AI20">
        <v>4.2400000000000001E-4</v>
      </c>
      <c r="AK20" s="11" t="str">
        <f>lang!A164</f>
        <v>부탄</v>
      </c>
      <c r="AL20">
        <v>8.5</v>
      </c>
      <c r="AM20" t="s">
        <v>231</v>
      </c>
      <c r="AP20" s="138" t="str">
        <f>lang!A191</f>
        <v>재생용:금</v>
      </c>
      <c r="AQ20" s="82">
        <v>1.9038915540000001</v>
      </c>
      <c r="AR20" s="83" t="s">
        <v>24</v>
      </c>
      <c r="AS20" t="str">
        <f>IFERROR(VLOOKUP(select!C189,AP$1:AR$36,3,FALSE),"")</f>
        <v/>
      </c>
      <c r="AU20" s="127"/>
      <c r="AV20" s="128" t="str">
        <f>lang!A219</f>
        <v>일괄계상</v>
      </c>
    </row>
    <row r="21" spans="1:48" ht="18.649999999999999" customHeight="1" thickBot="1">
      <c r="A21" s="133">
        <f t="shared" si="5"/>
        <v>1</v>
      </c>
      <c r="E21" s="133">
        <v>20</v>
      </c>
      <c r="F21" s="135" t="str">
        <f t="shared" ca="1" si="0"/>
        <v>수송 기계</v>
      </c>
      <c r="N21" s="135" t="str">
        <f t="shared" ca="1" si="2"/>
        <v/>
      </c>
      <c r="S21" s="135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6" t="s">
        <v>239</v>
      </c>
      <c r="AD21">
        <f>IF((AD19="製品")*OR(AD19="サービス"),1,0)</f>
        <v>0</v>
      </c>
      <c r="AH21" t="s">
        <v>240</v>
      </c>
      <c r="AI21">
        <v>0</v>
      </c>
      <c r="AK21" s="11" t="str">
        <f>lang!A165</f>
        <v>석유계 탄화수소 가스</v>
      </c>
      <c r="AL21">
        <v>2.34</v>
      </c>
      <c r="AM21" t="s">
        <v>231</v>
      </c>
      <c r="AP21" s="138" t="str">
        <f>lang!A192</f>
        <v>재생 용 : MIX 골드</v>
      </c>
      <c r="AQ21" s="82">
        <v>1.9038915540000001</v>
      </c>
      <c r="AR21" s="83" t="s">
        <v>24</v>
      </c>
      <c r="AU21" s="127"/>
      <c r="AV21" s="128" t="str">
        <f>lang!A220</f>
        <v>전형적인 설명</v>
      </c>
    </row>
    <row r="22" spans="1:48" ht="18.649999999999999" customHeight="1" thickBot="1">
      <c r="A22" s="133">
        <f t="shared" si="5"/>
        <v>1</v>
      </c>
      <c r="E22" s="133">
        <v>21</v>
      </c>
      <c r="F22" s="135" t="str">
        <f t="shared" ca="1" si="0"/>
        <v>기타 제조 산업 제품</v>
      </c>
      <c r="N22" s="135" t="str">
        <f t="shared" ca="1" si="2"/>
        <v/>
      </c>
      <c r="S22" s="135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1" t="str">
        <f>lang!A166</f>
        <v>액화 천연 가스 (LNG)</v>
      </c>
      <c r="AL22">
        <v>2.7</v>
      </c>
      <c r="AM22" t="s">
        <v>231</v>
      </c>
      <c r="AP22" s="138" t="str">
        <f>lang!A193</f>
        <v>재생 용 : 실버</v>
      </c>
      <c r="AQ22" s="82">
        <v>2.3447219829999999</v>
      </c>
      <c r="AR22" s="83" t="s">
        <v>24</v>
      </c>
      <c r="AU22" s="127"/>
      <c r="AV22" s="130"/>
    </row>
    <row r="23" spans="1:48" ht="18.649999999999999" customHeight="1" thickBot="1">
      <c r="A23" s="133">
        <f t="shared" si="5"/>
        <v>1</v>
      </c>
      <c r="E23" s="133">
        <v>22</v>
      </c>
      <c r="F23" s="135" t="str">
        <f t="shared" ca="1" si="0"/>
        <v>사무용품</v>
      </c>
      <c r="N23" s="135" t="str">
        <f t="shared" ca="1" si="2"/>
        <v/>
      </c>
      <c r="S23" s="135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1" t="str">
        <f>lang!A167</f>
        <v>천연가스(LNG 이외)</v>
      </c>
      <c r="AL23">
        <v>2.2200000000000002</v>
      </c>
      <c r="AM23" t="s">
        <v>231</v>
      </c>
      <c r="AP23" s="138" t="str">
        <f>lang!A194</f>
        <v>재생 용 : Pt</v>
      </c>
      <c r="AQ23" s="82">
        <v>3203.7070739999999</v>
      </c>
      <c r="AR23" s="83" t="s">
        <v>24</v>
      </c>
      <c r="AU23" s="127"/>
      <c r="AV23" s="130"/>
    </row>
    <row r="24" spans="1:48" ht="18.649999999999999" customHeight="1" thickBot="1">
      <c r="A24" s="133">
        <f t="shared" si="5"/>
        <v>1</v>
      </c>
      <c r="E24" s="133">
        <v>23</v>
      </c>
      <c r="F24" s="135" t="str">
        <f t="shared" ca="1" si="0"/>
        <v>분류 불명</v>
      </c>
      <c r="N24" s="135" t="str">
        <f t="shared" ca="1" si="2"/>
        <v/>
      </c>
      <c r="S24" s="135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1" t="str">
        <f>lang!A168</f>
        <v>코크스로 가스</v>
      </c>
      <c r="AL24">
        <v>0.85</v>
      </c>
      <c r="AM24" t="s">
        <v>231</v>
      </c>
      <c r="AP24" s="138" t="str">
        <f>lang!A195</f>
        <v>재생용:Pd</v>
      </c>
      <c r="AQ24" s="82">
        <v>458.90644600000002</v>
      </c>
      <c r="AR24" s="83" t="s">
        <v>24</v>
      </c>
      <c r="AU24" s="127"/>
      <c r="AV24" s="130"/>
    </row>
    <row r="25" spans="1:48" ht="18.649999999999999" customHeight="1" thickBot="1">
      <c r="A25" s="133">
        <f t="shared" si="5"/>
        <v>1</v>
      </c>
      <c r="E25" s="133">
        <v>24</v>
      </c>
      <c r="S25" s="135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1" t="str">
        <f>lang!A169</f>
        <v>고로가</v>
      </c>
      <c r="AL25">
        <v>0.33</v>
      </c>
      <c r="AM25" t="s">
        <v>231</v>
      </c>
      <c r="AP25" s="138" t="str">
        <f>lang!A196</f>
        <v>재생 용 : Nd</v>
      </c>
      <c r="AQ25" s="82">
        <v>1.3078935810000001</v>
      </c>
      <c r="AR25" s="83" t="s">
        <v>24</v>
      </c>
      <c r="AU25" s="131"/>
      <c r="AV25" s="130"/>
    </row>
    <row r="26" spans="1:48" ht="18.649999999999999" customHeight="1" thickBot="1">
      <c r="A26" s="133">
        <f t="shared" si="5"/>
        <v>1</v>
      </c>
      <c r="E26" s="133">
        <v>25</v>
      </c>
      <c r="S26" s="135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1" t="str">
        <f>lang!A170</f>
        <v>전로 가스</v>
      </c>
      <c r="AL26">
        <v>1.18</v>
      </c>
      <c r="AM26" t="s">
        <v>231</v>
      </c>
      <c r="AP26" s="138" t="str">
        <f>lang!A197</f>
        <v>재생 용 : Co</v>
      </c>
      <c r="AQ26" s="82">
        <v>1.4640002430000001</v>
      </c>
      <c r="AR26" s="83" t="s">
        <v>24</v>
      </c>
      <c r="AU26" s="131"/>
      <c r="AV26" s="129" t="str">
        <f>lang!A221</f>
        <v>소재</v>
      </c>
    </row>
    <row r="27" spans="1:48" ht="18.649999999999999" customHeight="1" thickBot="1">
      <c r="A27" s="133">
        <f t="shared" si="5"/>
        <v>1</v>
      </c>
      <c r="E27" s="133">
        <v>26</v>
      </c>
      <c r="S27" s="135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1" t="str">
        <f>lang!A171</f>
        <v>도시가스</v>
      </c>
      <c r="AL27">
        <v>2.23</v>
      </c>
      <c r="AM27" t="s">
        <v>231</v>
      </c>
      <c r="AP27" s="138" t="str">
        <f>lang!A198</f>
        <v>재생 용 : Ni</v>
      </c>
      <c r="AQ27" s="82">
        <v>3.1747442299999999</v>
      </c>
      <c r="AR27" s="83" t="s">
        <v>24</v>
      </c>
      <c r="AU27" s="131"/>
      <c r="AV27" s="129" t="str">
        <f>lang!A222</f>
        <v>부품</v>
      </c>
    </row>
    <row r="28" spans="1:48" ht="18.649999999999999" customHeight="1" thickBot="1">
      <c r="A28" s="133">
        <f t="shared" si="5"/>
        <v>1</v>
      </c>
      <c r="E28" s="133">
        <v>27</v>
      </c>
      <c r="S28" s="135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8" t="str">
        <f>lang!A199</f>
        <v>재생 용 : Li</v>
      </c>
      <c r="AQ28" s="82">
        <v>3.6889089400000001</v>
      </c>
      <c r="AR28" s="83" t="s">
        <v>24</v>
      </c>
      <c r="AU28" s="131"/>
      <c r="AV28" s="129" t="str">
        <f>lang!A223</f>
        <v>제품</v>
      </c>
    </row>
    <row r="29" spans="1:48" ht="18.649999999999999" customHeight="1" thickBot="1">
      <c r="A29" s="133">
        <f t="shared" si="5"/>
        <v>1</v>
      </c>
      <c r="E29" s="133">
        <v>28</v>
      </c>
      <c r="S29" s="135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8" t="str">
        <f>lang!A200</f>
        <v>재생 용 : 수평 플라스틱</v>
      </c>
      <c r="AQ29" s="82">
        <v>3.6970015649999999</v>
      </c>
      <c r="AR29" s="83" t="s">
        <v>24</v>
      </c>
      <c r="AU29" s="131"/>
      <c r="AV29" s="129" t="str">
        <f>lang!A224</f>
        <v>서비스</v>
      </c>
    </row>
    <row r="30" spans="1:48" ht="18.649999999999999" customHeight="1" thickBot="1">
      <c r="A30" s="133">
        <f t="shared" si="5"/>
        <v>1</v>
      </c>
      <c r="E30" s="133">
        <v>29</v>
      </c>
      <c r="S30" s="135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8" t="str">
        <f>lang!A201</f>
        <v>재생 용 : 재생 플라스틱</v>
      </c>
      <c r="AQ30" s="82">
        <v>0.76022634899999997</v>
      </c>
      <c r="AR30" s="83" t="s">
        <v>24</v>
      </c>
    </row>
    <row r="31" spans="1:48" ht="18.649999999999999" customHeight="1" thickBot="1">
      <c r="A31" s="133">
        <f t="shared" si="5"/>
        <v>1</v>
      </c>
      <c r="E31" s="133">
        <v>30</v>
      </c>
      <c r="S31" s="135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8" t="str">
        <f>lang!A202</f>
        <v>재생 용 : MIX 플라스틱</v>
      </c>
      <c r="AQ31" s="82">
        <v>0.20519894999999999</v>
      </c>
      <c r="AR31" s="83" t="s">
        <v>24</v>
      </c>
    </row>
    <row r="32" spans="1:48" ht="18.649999999999999" customHeight="1" thickBot="1">
      <c r="A32" s="133">
        <f t="shared" si="5"/>
        <v>1</v>
      </c>
      <c r="E32" s="133">
        <v>31</v>
      </c>
      <c r="S32" s="135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8" t="str">
        <f>lang!A203</f>
        <v>재생 용 : 고무 원료</v>
      </c>
      <c r="AQ32" s="82">
        <v>8.1519413610000004</v>
      </c>
      <c r="AR32" s="83" t="s">
        <v>24</v>
      </c>
    </row>
    <row r="33" spans="1:44" ht="18.649999999999999" customHeight="1" thickBot="1">
      <c r="A33" s="133">
        <f t="shared" si="5"/>
        <v>1</v>
      </c>
      <c r="E33" s="133">
        <v>32</v>
      </c>
      <c r="S33" s="135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8" t="str">
        <f>lang!A204</f>
        <v>재생 용 : 유리 원료</v>
      </c>
      <c r="AQ33" s="82">
        <v>5.8614271550000003</v>
      </c>
      <c r="AR33" s="83" t="s">
        <v>24</v>
      </c>
    </row>
    <row r="34" spans="1:44" ht="18.649999999999999" customHeight="1" thickBot="1">
      <c r="A34" s="133">
        <f t="shared" si="5"/>
        <v>1</v>
      </c>
      <c r="E34" s="133">
        <v>33</v>
      </c>
      <c r="S34" s="135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8" t="str">
        <f>lang!A205</f>
        <v>재생 용 : 유리 섬유 원료</v>
      </c>
      <c r="AQ34" s="82">
        <v>6.6048387100000001</v>
      </c>
      <c r="AR34" s="83" t="s">
        <v>24</v>
      </c>
    </row>
    <row r="35" spans="1:44" ht="18.649999999999999" customHeight="1" thickBot="1">
      <c r="A35" s="133">
        <f t="shared" si="5"/>
        <v>1</v>
      </c>
      <c r="E35" s="133">
        <v>34</v>
      </c>
      <c r="S35" s="135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8" t="str">
        <f>lang!A206</f>
        <v>재생 용 : 시멘트 원료</v>
      </c>
      <c r="AQ35" s="82">
        <v>52.072865010000001</v>
      </c>
      <c r="AR35" s="83" t="s">
        <v>24</v>
      </c>
    </row>
    <row r="36" spans="1:44" ht="18.649999999999999" customHeight="1" thickBot="1">
      <c r="A36" s="133">
        <f t="shared" si="5"/>
        <v>1</v>
      </c>
      <c r="E36" s="133">
        <v>35</v>
      </c>
      <c r="S36" s="135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8" t="str">
        <f>lang!A207</f>
        <v>재생 용 : 목재 칩</v>
      </c>
      <c r="AQ36" s="82">
        <v>2.014114223</v>
      </c>
      <c r="AR36" s="83" t="s">
        <v>24</v>
      </c>
    </row>
    <row r="37" spans="1:44">
      <c r="A37" s="133">
        <f t="shared" si="5"/>
        <v>1</v>
      </c>
      <c r="E37" s="133">
        <v>36</v>
      </c>
      <c r="S37" s="135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3">
        <f t="shared" si="5"/>
        <v>1</v>
      </c>
      <c r="E38" s="133">
        <v>37</v>
      </c>
      <c r="S38" s="135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3">
        <f t="shared" si="5"/>
        <v>1</v>
      </c>
      <c r="E39" s="133">
        <v>38</v>
      </c>
      <c r="S39" s="135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3">
        <f t="shared" si="5"/>
        <v>1</v>
      </c>
      <c r="E40" s="133">
        <v>39</v>
      </c>
      <c r="S40" s="135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3">
        <f t="shared" si="5"/>
        <v>1</v>
      </c>
      <c r="E41" s="133">
        <v>40</v>
      </c>
      <c r="S41" s="135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3">
        <f t="shared" si="5"/>
        <v>1</v>
      </c>
      <c r="E42" s="133">
        <v>41</v>
      </c>
      <c r="S42" s="135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3">
        <f t="shared" si="5"/>
        <v>1</v>
      </c>
      <c r="E43" s="133">
        <v>42</v>
      </c>
      <c r="S43" s="135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3">
        <f t="shared" si="5"/>
        <v>1</v>
      </c>
      <c r="E44" s="133">
        <v>43</v>
      </c>
      <c r="S44" s="135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3">
        <f t="shared" si="5"/>
        <v>1</v>
      </c>
      <c r="E45" s="133">
        <v>44</v>
      </c>
      <c r="S45" s="135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3">
        <f t="shared" si="5"/>
        <v>1</v>
      </c>
      <c r="E46" s="133">
        <v>45</v>
      </c>
      <c r="S46" s="135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3">
        <f t="shared" si="5"/>
        <v>1</v>
      </c>
      <c r="E47" s="133">
        <v>46</v>
      </c>
      <c r="S47" s="135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3">
        <f t="shared" si="5"/>
        <v>1</v>
      </c>
      <c r="E48" s="133">
        <v>47</v>
      </c>
      <c r="S48" s="135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3">
        <f t="shared" si="5"/>
        <v>1</v>
      </c>
      <c r="E49" s="133">
        <v>48</v>
      </c>
      <c r="S49" s="135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3">
        <f t="shared" si="5"/>
        <v>1</v>
      </c>
      <c r="E50" s="133">
        <v>49</v>
      </c>
      <c r="S50" s="135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3">
        <f t="shared" si="5"/>
        <v>1</v>
      </c>
      <c r="E51" s="133">
        <v>50</v>
      </c>
      <c r="S51" s="135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3">
        <f t="shared" si="5"/>
        <v>1</v>
      </c>
      <c r="E52" s="133">
        <v>51</v>
      </c>
      <c r="S52" s="135" t="str">
        <f t="shared" ca="1" si="3"/>
        <v/>
      </c>
      <c r="AH52" t="s">
        <v>290</v>
      </c>
      <c r="AI52">
        <v>0</v>
      </c>
    </row>
    <row r="53" spans="1:35">
      <c r="A53" s="133">
        <f t="shared" si="5"/>
        <v>1</v>
      </c>
      <c r="E53" s="133">
        <v>52</v>
      </c>
      <c r="S53" s="135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3">
        <f>(ROW()+58)/60</f>
        <v>2</v>
      </c>
      <c r="B62" s="134" t="str">
        <f ca="1">INDIRECT("select!E"&amp;TEXT($B$1+A62,"#"))</f>
        <v>구매</v>
      </c>
      <c r="C62" s="133">
        <f ca="1">VLOOKUP(B62,$A$3181:$D$3190,4,0)</f>
        <v>41</v>
      </c>
      <c r="D62" s="133">
        <f ca="1">VLOOKUP(B62,$A$3181:$D$3190,3,0)</f>
        <v>23</v>
      </c>
      <c r="E62" s="133">
        <v>1</v>
      </c>
      <c r="F62" s="135" t="str">
        <f t="shared" ref="F62:F84" ca="1" si="7">IF(E62&lt;=INDIRECT("D$"&amp;TEXT(ROW()-E62+1,"#")),INDIRECT("E$"&amp;TEXT($F$1+INDIRECT("C$"&amp;TEXT(ROW()-E62+1,"#"))+E62-1,"#")),"")</f>
        <v>농림 어업</v>
      </c>
      <c r="G62" s="134" t="str">
        <f ca="1">INDIRECT("select!G"&amp;TEXT($B$1+A62,"#"))</f>
        <v>가마·토석 제품</v>
      </c>
      <c r="H62" s="133">
        <f ca="1">VLOOKUP(G62,E$3181:G$3219,3,0)</f>
        <v>32</v>
      </c>
      <c r="I62" s="133">
        <f ca="1">VLOOKUP(G62,E$3181:G$3219,2,0)</f>
        <v>4</v>
      </c>
      <c r="J62" s="135" t="str">
        <f t="shared" ref="J62:J70" ca="1" si="8">IF(E62&lt;=INDIRECT("I$"&amp;TEXT(ROW()-E62+1,"#")),INDIRECT("H$"&amp;TEXT($F$1+INDIRECT("H$"&amp;TEXT(ROW()-E62+1,"#"))+E62-1,"#")),"")</f>
        <v>유리 및 유리 제품</v>
      </c>
      <c r="K62" s="136" t="str">
        <f ca="1">INDIRECT("select!H"&amp;TEXT($B$1+A62,"#"))</f>
        <v>도자기</v>
      </c>
      <c r="L62" s="133">
        <f ca="1">VLOOKUP(K62,H$3181:J$3287,3,0)</f>
        <v>140</v>
      </c>
      <c r="M62" s="133">
        <f ca="1">VLOOKUP(K62,H$3181:J$3287,2,0)</f>
        <v>1</v>
      </c>
      <c r="N62" s="135" t="str">
        <f t="shared" ref="N62:N84" ca="1" si="9">IF(E62&lt;=INDIRECT("M$"&amp;TEXT(ROW()-E62+1,"#")),INDIRECT("K$"&amp;TEXT($F$1+INDIRECT("L$"&amp;TEXT(ROW()-E62+1,"#"))+E62-1,"#")),"")</f>
        <v>도자기</v>
      </c>
      <c r="O62" s="136" t="str">
        <f ca="1">INDIRECT("select!I"&amp;TEXT($B$1+A62,"#"))</f>
        <v>도자기</v>
      </c>
      <c r="Q62" s="133">
        <f ca="1">VLOOKUP(O62,K$3181:O$3570,5,0)</f>
        <v>1554</v>
      </c>
      <c r="R62" s="133">
        <f ca="1">VLOOKUP(O62,K$3181:O$3570,4,0)</f>
        <v>29</v>
      </c>
      <c r="S62" s="135" t="str">
        <f t="shared" ref="S62:S113" ca="1" si="10">IF(E62&lt;=INDIRECT("R$"&amp;TEXT(ROW()-E62+1,"#")),INDIRECT("P$"&amp;TEXT($F$1+INDIRECT("Q$"&amp;TEXT(ROW()-E62+1,"#"))+E62-1,"#")),"")</f>
        <v>위생 도자기 (부속품 포함)</v>
      </c>
      <c r="T62" s="133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33">
        <f t="shared" ref="A63:A113" si="11">A62</f>
        <v>2</v>
      </c>
      <c r="E63" s="133">
        <v>2</v>
      </c>
      <c r="F63" s="135" t="str">
        <f t="shared" ca="1" si="7"/>
        <v>광업</v>
      </c>
      <c r="J63" s="135" t="str">
        <f t="shared" ca="1" si="8"/>
        <v>시멘트 시멘트 제품</v>
      </c>
      <c r="N63" s="135" t="str">
        <f t="shared" ca="1" si="9"/>
        <v/>
      </c>
      <c r="S63" s="135" t="str">
        <f t="shared" ca="1" si="10"/>
        <v>모자이크 타일</v>
      </c>
      <c r="AH63" t="s">
        <v>301</v>
      </c>
      <c r="AI63">
        <v>5.31E-4</v>
      </c>
    </row>
    <row r="64" spans="1:35">
      <c r="A64" s="133">
        <f t="shared" si="11"/>
        <v>2</v>
      </c>
      <c r="E64" s="133">
        <v>3</v>
      </c>
      <c r="F64" s="135" t="str">
        <f t="shared" ca="1" si="7"/>
        <v>식음료</v>
      </c>
      <c r="J64" s="135" t="str">
        <f t="shared" ca="1" si="8"/>
        <v>도자기</v>
      </c>
      <c r="N64" s="135" t="str">
        <f t="shared" ca="1" si="9"/>
        <v/>
      </c>
      <c r="S64" s="135" t="str">
        <f t="shared" ca="1" si="10"/>
        <v>인테리어 타일</v>
      </c>
      <c r="AH64" t="s">
        <v>302</v>
      </c>
      <c r="AI64">
        <v>5.3799999999999996E-4</v>
      </c>
    </row>
    <row r="65" spans="1:35">
      <c r="A65" s="133">
        <f t="shared" si="11"/>
        <v>2</v>
      </c>
      <c r="E65" s="133">
        <v>4</v>
      </c>
      <c r="F65" s="135" t="str">
        <f t="shared" ca="1" si="7"/>
        <v>섬유 제품</v>
      </c>
      <c r="J65" s="135" t="str">
        <f t="shared" ca="1" si="8"/>
        <v>기타 가마 및 토석 제품</v>
      </c>
      <c r="N65" s="135" t="str">
        <f t="shared" ca="1" si="9"/>
        <v/>
      </c>
      <c r="S65" s="135" t="str">
        <f t="shared" ca="1" si="10"/>
        <v>기타 타일</v>
      </c>
      <c r="AH65" t="s">
        <v>303</v>
      </c>
      <c r="AI65">
        <v>5.2400000000000005E-4</v>
      </c>
    </row>
    <row r="66" spans="1:35">
      <c r="A66" s="133">
        <f t="shared" si="11"/>
        <v>2</v>
      </c>
      <c r="E66" s="133">
        <v>5</v>
      </c>
      <c r="F66" s="135" t="str">
        <f t="shared" ca="1" si="7"/>
        <v>펄프・종이・목제품</v>
      </c>
      <c r="J66" s="135" t="str">
        <f t="shared" ca="1" si="8"/>
        <v/>
      </c>
      <c r="N66" s="135" t="str">
        <f t="shared" ca="1" si="9"/>
        <v/>
      </c>
      <c r="S66" s="135" t="str">
        <f t="shared" ca="1" si="10"/>
        <v>건설용 도자기 반제품 및 장치</v>
      </c>
      <c r="AH66" t="s">
        <v>304</v>
      </c>
      <c r="AI66">
        <v>5.2999999999999998E-4</v>
      </c>
    </row>
    <row r="67" spans="1:35">
      <c r="A67" s="133">
        <f t="shared" si="11"/>
        <v>2</v>
      </c>
      <c r="E67" s="133">
        <v>6</v>
      </c>
      <c r="F67" s="135" t="str">
        <f t="shared" ca="1" si="7"/>
        <v>인쇄·제판</v>
      </c>
      <c r="J67" s="135" t="str">
        <f t="shared" ca="1" si="8"/>
        <v/>
      </c>
      <c r="N67" s="135" t="str">
        <f t="shared" ca="1" si="9"/>
        <v/>
      </c>
      <c r="S67" s="135" t="str">
        <f t="shared" ca="1" si="10"/>
        <v>가이코(가이관 포함) 특별 고압용</v>
      </c>
      <c r="AH67" t="s">
        <v>305</v>
      </c>
      <c r="AI67">
        <v>0</v>
      </c>
    </row>
    <row r="68" spans="1:35">
      <c r="A68" s="133">
        <f t="shared" si="11"/>
        <v>2</v>
      </c>
      <c r="E68" s="133">
        <v>7</v>
      </c>
      <c r="F68" s="135" t="str">
        <f t="shared" ca="1" si="7"/>
        <v>화학제품</v>
      </c>
      <c r="J68" s="135" t="str">
        <f t="shared" ca="1" si="8"/>
        <v/>
      </c>
      <c r="N68" s="135" t="str">
        <f t="shared" ca="1" si="9"/>
        <v/>
      </c>
      <c r="S68" s="135" t="str">
        <f t="shared" ca="1" si="10"/>
        <v>가이코(가이관 포함) 고·저압용</v>
      </c>
      <c r="AH68" t="s">
        <v>306</v>
      </c>
      <c r="AI68">
        <v>5.2599999999999999E-4</v>
      </c>
    </row>
    <row r="69" spans="1:35">
      <c r="A69" s="133">
        <f t="shared" si="11"/>
        <v>2</v>
      </c>
      <c r="E69" s="133">
        <v>8</v>
      </c>
      <c r="F69" s="135" t="str">
        <f t="shared" ca="1" si="7"/>
        <v>석유·석탄제품</v>
      </c>
      <c r="J69" s="135" t="str">
        <f t="shared" ca="1" si="8"/>
        <v/>
      </c>
      <c r="N69" s="135" t="str">
        <f t="shared" ca="1" si="9"/>
        <v/>
      </c>
      <c r="S69" s="135" t="str">
        <f t="shared" ca="1" si="10"/>
        <v>기타 전기 용품</v>
      </c>
      <c r="AH69" t="s">
        <v>307</v>
      </c>
      <c r="AI69" t="s">
        <v>308</v>
      </c>
    </row>
    <row r="70" spans="1:35">
      <c r="A70" s="133">
        <f t="shared" si="11"/>
        <v>2</v>
      </c>
      <c r="E70" s="133">
        <v>9</v>
      </c>
      <c r="F70" s="135" t="str">
        <f t="shared" ca="1" si="7"/>
        <v>플라스틱 고무 제품</v>
      </c>
      <c r="J70" s="135" t="str">
        <f t="shared" ca="1" si="8"/>
        <v/>
      </c>
      <c r="N70" s="135" t="str">
        <f t="shared" ca="1" si="9"/>
        <v/>
      </c>
      <c r="S70" s="135" t="str">
        <f t="shared" ca="1" si="10"/>
        <v>산업용 도자기 패키지(집적 회로용)</v>
      </c>
      <c r="AH70" t="s">
        <v>309</v>
      </c>
      <c r="AI70">
        <v>5.1599999999999997E-4</v>
      </c>
    </row>
    <row r="71" spans="1:35">
      <c r="A71" s="133">
        <f t="shared" si="11"/>
        <v>2</v>
      </c>
      <c r="E71" s="133">
        <v>10</v>
      </c>
      <c r="F71" s="135" t="str">
        <f t="shared" ca="1" si="7"/>
        <v>가죽 제품</v>
      </c>
      <c r="N71" s="135" t="str">
        <f t="shared" ca="1" si="9"/>
        <v/>
      </c>
      <c r="S71" s="135" t="str">
        <f t="shared" ca="1" si="10"/>
        <v>산업용 도자기 패키지(기능 회로용)</v>
      </c>
      <c r="AH71" t="s">
        <v>310</v>
      </c>
      <c r="AI71">
        <v>3.39E-4</v>
      </c>
    </row>
    <row r="72" spans="1:35">
      <c r="A72" s="133">
        <f t="shared" si="11"/>
        <v>2</v>
      </c>
      <c r="E72" s="133">
        <v>11</v>
      </c>
      <c r="F72" s="135" t="str">
        <f t="shared" ca="1" si="7"/>
        <v>가마·토석 제품</v>
      </c>
      <c r="N72" s="135" t="str">
        <f t="shared" ca="1" si="9"/>
        <v/>
      </c>
      <c r="S72" s="135" t="str">
        <f t="shared" ca="1" si="10"/>
        <v>산업용 도자기 기판(흰색 기판)</v>
      </c>
      <c r="AH72" t="s">
        <v>311</v>
      </c>
      <c r="AI72">
        <v>4.8299999999999998E-4</v>
      </c>
    </row>
    <row r="73" spans="1:35">
      <c r="A73" s="133">
        <f t="shared" si="11"/>
        <v>2</v>
      </c>
      <c r="E73" s="133">
        <v>12</v>
      </c>
      <c r="F73" s="135" t="str">
        <f t="shared" ca="1" si="7"/>
        <v>철강</v>
      </c>
      <c r="N73" s="135" t="str">
        <f t="shared" ca="1" si="9"/>
        <v/>
      </c>
      <c r="S73" s="135" t="str">
        <f t="shared" ca="1" si="10"/>
        <v>압전 기능 소자</v>
      </c>
      <c r="AH73" t="s">
        <v>312</v>
      </c>
      <c r="AI73">
        <v>4.0099999999999999E-4</v>
      </c>
    </row>
    <row r="74" spans="1:35">
      <c r="A74" s="133">
        <f t="shared" si="11"/>
        <v>2</v>
      </c>
      <c r="E74" s="133">
        <v>13</v>
      </c>
      <c r="F74" s="135" t="str">
        <f t="shared" ca="1" si="7"/>
        <v>비철금속</v>
      </c>
      <c r="N74" s="135" t="str">
        <f t="shared" ca="1" si="9"/>
        <v/>
      </c>
      <c r="S74" s="135" t="str">
        <f t="shared" ca="1" si="10"/>
        <v>가스 센서 소자</v>
      </c>
      <c r="AH74" t="s">
        <v>313</v>
      </c>
      <c r="AI74">
        <v>4.17E-4</v>
      </c>
    </row>
    <row r="75" spans="1:35">
      <c r="A75" s="133">
        <f t="shared" si="11"/>
        <v>2</v>
      </c>
      <c r="E75" s="133">
        <v>14</v>
      </c>
      <c r="F75" s="135" t="str">
        <f t="shared" ca="1" si="7"/>
        <v>금속 제품</v>
      </c>
      <c r="N75" s="135" t="str">
        <f t="shared" ca="1" si="9"/>
        <v/>
      </c>
      <c r="S75" s="135" t="str">
        <f t="shared" ca="1" si="10"/>
        <v>생체용 부재</v>
      </c>
      <c r="AH75" t="s">
        <v>314</v>
      </c>
      <c r="AI75">
        <v>5.9400000000000002E-4</v>
      </c>
    </row>
    <row r="76" spans="1:35">
      <c r="A76" s="133">
        <f t="shared" si="11"/>
        <v>2</v>
      </c>
      <c r="E76" s="133">
        <v>15</v>
      </c>
      <c r="F76" s="135" t="str">
        <f t="shared" ca="1" si="7"/>
        <v>납 기계</v>
      </c>
      <c r="N76" s="135" t="str">
        <f t="shared" ca="1" si="9"/>
        <v/>
      </c>
      <c r="S76" s="135" t="str">
        <f t="shared" ca="1" si="10"/>
        <v>기타 기능 재료</v>
      </c>
      <c r="AH76" t="s">
        <v>315</v>
      </c>
      <c r="AI76">
        <v>4.6799999999999999E-4</v>
      </c>
    </row>
    <row r="77" spans="1:35">
      <c r="A77" s="133">
        <f t="shared" si="11"/>
        <v>2</v>
      </c>
      <c r="E77" s="133">
        <v>16</v>
      </c>
      <c r="F77" s="135" t="str">
        <f t="shared" ca="1" si="7"/>
        <v>상업용 기계</v>
      </c>
      <c r="N77" s="135" t="str">
        <f t="shared" ca="1" si="9"/>
        <v/>
      </c>
      <c r="S77" s="135" t="str">
        <f t="shared" ca="1" si="10"/>
        <v>촉매 담체·세라믹 필터</v>
      </c>
      <c r="AH77" t="s">
        <v>316</v>
      </c>
      <c r="AI77">
        <v>5.2899999999999996E-4</v>
      </c>
    </row>
    <row r="78" spans="1:35">
      <c r="A78" s="133">
        <f t="shared" si="11"/>
        <v>2</v>
      </c>
      <c r="E78" s="133">
        <v>17</v>
      </c>
      <c r="F78" s="135" t="str">
        <f t="shared" ca="1" si="7"/>
        <v>전자부품</v>
      </c>
      <c r="N78" s="135" t="str">
        <f t="shared" ca="1" si="9"/>
        <v/>
      </c>
      <c r="S78" s="135" t="str">
        <f t="shared" ca="1" si="10"/>
        <v>산업용 세라믹 내열재</v>
      </c>
      <c r="AH78" t="s">
        <v>317</v>
      </c>
      <c r="AI78">
        <v>5.4500000000000002E-4</v>
      </c>
    </row>
    <row r="79" spans="1:35">
      <c r="A79" s="133">
        <f t="shared" si="11"/>
        <v>2</v>
      </c>
      <c r="E79" s="133">
        <v>18</v>
      </c>
      <c r="F79" s="135" t="str">
        <f t="shared" ca="1" si="7"/>
        <v>전기 기계</v>
      </c>
      <c r="N79" s="135" t="str">
        <f t="shared" ca="1" si="9"/>
        <v/>
      </c>
      <c r="S79" s="135" t="str">
        <f t="shared" ca="1" si="10"/>
        <v>산업용 도자기 공구재</v>
      </c>
      <c r="AH79" t="s">
        <v>318</v>
      </c>
      <c r="AI79">
        <v>5.04E-4</v>
      </c>
    </row>
    <row r="80" spans="1:35">
      <c r="A80" s="133">
        <f t="shared" si="11"/>
        <v>2</v>
      </c>
      <c r="E80" s="133">
        <v>19</v>
      </c>
      <c r="F80" s="135" t="str">
        <f t="shared" ca="1" si="7"/>
        <v>정보통신기기</v>
      </c>
      <c r="N80" s="135" t="str">
        <f t="shared" ca="1" si="9"/>
        <v/>
      </c>
      <c r="S80" s="135" t="str">
        <f t="shared" ca="1" si="10"/>
        <v>공업용 도자기 내마모·내식재</v>
      </c>
      <c r="AH80" t="s">
        <v>319</v>
      </c>
      <c r="AI80">
        <v>0</v>
      </c>
    </row>
    <row r="81" spans="1:35">
      <c r="A81" s="133">
        <f t="shared" si="11"/>
        <v>2</v>
      </c>
      <c r="E81" s="133">
        <v>20</v>
      </c>
      <c r="F81" s="135" t="str">
        <f t="shared" ca="1" si="7"/>
        <v>수송 기계</v>
      </c>
      <c r="N81" s="135" t="str">
        <f t="shared" ca="1" si="9"/>
        <v/>
      </c>
      <c r="S81" s="135" t="str">
        <f t="shared" ca="1" si="10"/>
        <v>산업용 도자기 기타 구조재</v>
      </c>
      <c r="AH81" t="s">
        <v>320</v>
      </c>
      <c r="AI81">
        <v>4.9899999999999999E-4</v>
      </c>
    </row>
    <row r="82" spans="1:35">
      <c r="A82" s="133">
        <f t="shared" si="11"/>
        <v>2</v>
      </c>
      <c r="E82" s="133">
        <v>21</v>
      </c>
      <c r="F82" s="135" t="str">
        <f t="shared" ca="1" si="7"/>
        <v>기타 제조 산업 제품</v>
      </c>
      <c r="N82" s="135" t="str">
        <f t="shared" ca="1" si="9"/>
        <v/>
      </c>
      <c r="S82" s="135" t="str">
        <f t="shared" ca="1" si="10"/>
        <v>공업용 도자기 반제품 및 장치</v>
      </c>
      <c r="AH82" t="s">
        <v>321</v>
      </c>
      <c r="AI82">
        <v>5.44E-4</v>
      </c>
    </row>
    <row r="83" spans="1:35">
      <c r="A83" s="133">
        <f t="shared" si="11"/>
        <v>2</v>
      </c>
      <c r="E83" s="133">
        <v>22</v>
      </c>
      <c r="F83" s="135" t="str">
        <f t="shared" ca="1" si="7"/>
        <v>사무용품</v>
      </c>
      <c r="N83" s="135" t="str">
        <f t="shared" ca="1" si="9"/>
        <v/>
      </c>
      <c r="S83" s="135" t="str">
        <f t="shared" ca="1" si="10"/>
        <v>도자기 제화음식기</v>
      </c>
      <c r="AH83" t="s">
        <v>322</v>
      </c>
      <c r="AI83">
        <v>0</v>
      </c>
    </row>
    <row r="84" spans="1:35">
      <c r="A84" s="133">
        <f t="shared" si="11"/>
        <v>2</v>
      </c>
      <c r="E84" s="133">
        <v>23</v>
      </c>
      <c r="F84" s="135" t="str">
        <f t="shared" ca="1" si="7"/>
        <v>분류 불명</v>
      </c>
      <c r="N84" s="135" t="str">
        <f t="shared" ca="1" si="9"/>
        <v/>
      </c>
      <c r="S84" s="135" t="str">
        <f t="shared" ca="1" si="10"/>
        <v>도자기제양음식기</v>
      </c>
      <c r="AH84" t="s">
        <v>323</v>
      </c>
      <c r="AI84">
        <v>3.4900000000000003E-4</v>
      </c>
    </row>
    <row r="85" spans="1:35">
      <c r="A85" s="133">
        <f t="shared" si="11"/>
        <v>2</v>
      </c>
      <c r="E85" s="133">
        <v>24</v>
      </c>
      <c r="S85" s="135" t="str">
        <f t="shared" ca="1" si="10"/>
        <v>도자기제 부엌・조리용품</v>
      </c>
      <c r="AH85" t="s">
        <v>324</v>
      </c>
      <c r="AI85">
        <v>3.5399999999999999E-4</v>
      </c>
    </row>
    <row r="86" spans="1:35">
      <c r="A86" s="133">
        <f t="shared" si="11"/>
        <v>2</v>
      </c>
      <c r="E86" s="133">
        <v>25</v>
      </c>
      <c r="S86" s="135" t="str">
        <f t="shared" ca="1" si="10"/>
        <v>도자기 인형</v>
      </c>
      <c r="AH86" t="s">
        <v>325</v>
      </c>
      <c r="AI86">
        <v>3.8200000000000002E-4</v>
      </c>
    </row>
    <row r="87" spans="1:35">
      <c r="A87" s="133">
        <f t="shared" si="11"/>
        <v>2</v>
      </c>
      <c r="E87" s="133">
        <v>26</v>
      </c>
      <c r="S87" s="135" t="str">
        <f t="shared" ca="1" si="10"/>
        <v>기타 도자기</v>
      </c>
      <c r="AH87" t="s">
        <v>326</v>
      </c>
      <c r="AI87">
        <v>4.8899999999999996E-4</v>
      </c>
    </row>
    <row r="88" spans="1:35">
      <c r="A88" s="133">
        <f t="shared" si="11"/>
        <v>2</v>
      </c>
      <c r="E88" s="133">
        <v>27</v>
      </c>
      <c r="S88" s="135" t="str">
        <f t="shared" ca="1" si="10"/>
        <v>도자기 그림 부착</v>
      </c>
      <c r="AH88" t="s">
        <v>327</v>
      </c>
      <c r="AI88">
        <v>4.3100000000000001E-4</v>
      </c>
    </row>
    <row r="89" spans="1:35">
      <c r="A89" s="133">
        <f t="shared" si="11"/>
        <v>2</v>
      </c>
      <c r="E89" s="133">
        <v>28</v>
      </c>
      <c r="S89" s="135" t="str">
        <f t="shared" ca="1" si="10"/>
        <v>도자기용 예(坏)토</v>
      </c>
      <c r="AH89" t="s">
        <v>328</v>
      </c>
      <c r="AI89">
        <v>5.0199999999999995E-4</v>
      </c>
    </row>
    <row r="90" spans="1:35">
      <c r="A90" s="133">
        <f t="shared" si="11"/>
        <v>2</v>
      </c>
      <c r="E90" s="133">
        <v>29</v>
      </c>
      <c r="S90" s="135" t="str">
        <f t="shared" ca="1" si="10"/>
        <v>일용 도자기 반제품 및 장치</v>
      </c>
      <c r="AH90" t="s">
        <v>329</v>
      </c>
      <c r="AI90">
        <v>0</v>
      </c>
    </row>
    <row r="91" spans="1:35">
      <c r="A91" s="133">
        <f t="shared" si="11"/>
        <v>2</v>
      </c>
      <c r="E91" s="133">
        <v>30</v>
      </c>
      <c r="S91" s="135" t="str">
        <f t="shared" ca="1" si="10"/>
        <v/>
      </c>
      <c r="AH91" t="s">
        <v>330</v>
      </c>
      <c r="AI91">
        <v>0</v>
      </c>
    </row>
    <row r="92" spans="1:35">
      <c r="A92" s="133">
        <f t="shared" si="11"/>
        <v>2</v>
      </c>
      <c r="E92" s="133">
        <v>31</v>
      </c>
      <c r="S92" s="135" t="str">
        <f t="shared" ca="1" si="10"/>
        <v/>
      </c>
      <c r="AH92" t="s">
        <v>331</v>
      </c>
      <c r="AI92">
        <v>0</v>
      </c>
    </row>
    <row r="93" spans="1:35">
      <c r="A93" s="133">
        <f t="shared" si="11"/>
        <v>2</v>
      </c>
      <c r="E93" s="133">
        <v>32</v>
      </c>
      <c r="S93" s="135" t="str">
        <f t="shared" ca="1" si="10"/>
        <v/>
      </c>
      <c r="AH93" t="s">
        <v>332</v>
      </c>
      <c r="AI93">
        <v>4.8000000000000001E-4</v>
      </c>
    </row>
    <row r="94" spans="1:35">
      <c r="A94" s="133">
        <f t="shared" si="11"/>
        <v>2</v>
      </c>
      <c r="E94" s="133">
        <v>33</v>
      </c>
      <c r="S94" s="135" t="str">
        <f t="shared" ca="1" si="10"/>
        <v/>
      </c>
      <c r="AH94" t="s">
        <v>333</v>
      </c>
      <c r="AI94">
        <v>4.0499999999999998E-4</v>
      </c>
    </row>
    <row r="95" spans="1:35">
      <c r="A95" s="133">
        <f t="shared" si="11"/>
        <v>2</v>
      </c>
      <c r="E95" s="133">
        <v>34</v>
      </c>
      <c r="S95" s="135" t="str">
        <f t="shared" ca="1" si="10"/>
        <v/>
      </c>
      <c r="AH95" t="s">
        <v>334</v>
      </c>
      <c r="AI95">
        <v>2.5300000000000002E-4</v>
      </c>
    </row>
    <row r="96" spans="1:35">
      <c r="A96" s="133">
        <f t="shared" si="11"/>
        <v>2</v>
      </c>
      <c r="E96" s="133">
        <v>35</v>
      </c>
      <c r="S96" s="135" t="str">
        <f t="shared" ca="1" si="10"/>
        <v/>
      </c>
      <c r="AH96" t="s">
        <v>335</v>
      </c>
      <c r="AI96">
        <v>4.35E-4</v>
      </c>
    </row>
    <row r="97" spans="1:35">
      <c r="A97" s="133">
        <f t="shared" si="11"/>
        <v>2</v>
      </c>
      <c r="E97" s="133">
        <v>36</v>
      </c>
      <c r="S97" s="135" t="str">
        <f t="shared" ca="1" si="10"/>
        <v/>
      </c>
      <c r="AH97" t="s">
        <v>336</v>
      </c>
      <c r="AI97">
        <v>4.2299999999999998E-4</v>
      </c>
    </row>
    <row r="98" spans="1:35">
      <c r="A98" s="133">
        <f t="shared" si="11"/>
        <v>2</v>
      </c>
      <c r="E98" s="133">
        <v>37</v>
      </c>
      <c r="S98" s="135" t="str">
        <f t="shared" ca="1" si="10"/>
        <v/>
      </c>
      <c r="AH98" t="s">
        <v>337</v>
      </c>
      <c r="AI98">
        <v>5.2999999999999998E-4</v>
      </c>
    </row>
    <row r="99" spans="1:35">
      <c r="A99" s="133">
        <f t="shared" si="11"/>
        <v>2</v>
      </c>
      <c r="E99" s="133">
        <v>38</v>
      </c>
      <c r="S99" s="135" t="str">
        <f t="shared" ca="1" si="10"/>
        <v/>
      </c>
      <c r="AH99" t="s">
        <v>338</v>
      </c>
      <c r="AI99">
        <v>5.5199999999999997E-4</v>
      </c>
    </row>
    <row r="100" spans="1:35">
      <c r="A100" s="133">
        <f t="shared" si="11"/>
        <v>2</v>
      </c>
      <c r="E100" s="133">
        <v>39</v>
      </c>
      <c r="S100" s="135" t="str">
        <f t="shared" ca="1" si="10"/>
        <v/>
      </c>
      <c r="AH100" t="s">
        <v>339</v>
      </c>
      <c r="AI100">
        <v>7.9900000000000001E-4</v>
      </c>
    </row>
    <row r="101" spans="1:35">
      <c r="A101" s="133">
        <f t="shared" si="11"/>
        <v>2</v>
      </c>
      <c r="E101" s="133">
        <v>40</v>
      </c>
      <c r="S101" s="135" t="str">
        <f t="shared" ca="1" si="10"/>
        <v/>
      </c>
      <c r="AH101" t="s">
        <v>340</v>
      </c>
      <c r="AI101">
        <v>5.2999999999999998E-4</v>
      </c>
    </row>
    <row r="102" spans="1:35">
      <c r="A102" s="133">
        <f t="shared" si="11"/>
        <v>2</v>
      </c>
      <c r="E102" s="133">
        <v>41</v>
      </c>
      <c r="S102" s="135" t="str">
        <f t="shared" ca="1" si="10"/>
        <v/>
      </c>
      <c r="AH102" t="s">
        <v>341</v>
      </c>
      <c r="AI102">
        <v>5.4199999999999995E-4</v>
      </c>
    </row>
    <row r="103" spans="1:35">
      <c r="A103" s="133">
        <f t="shared" si="11"/>
        <v>2</v>
      </c>
      <c r="E103" s="133">
        <v>42</v>
      </c>
      <c r="S103" s="135" t="str">
        <f t="shared" ca="1" si="10"/>
        <v/>
      </c>
      <c r="AH103" t="s">
        <v>342</v>
      </c>
      <c r="AI103">
        <v>4.6700000000000002E-4</v>
      </c>
    </row>
    <row r="104" spans="1:35">
      <c r="A104" s="133">
        <f t="shared" si="11"/>
        <v>2</v>
      </c>
      <c r="E104" s="133">
        <v>43</v>
      </c>
      <c r="S104" s="135" t="str">
        <f t="shared" ca="1" si="10"/>
        <v/>
      </c>
      <c r="AH104" t="s">
        <v>343</v>
      </c>
      <c r="AI104">
        <v>0</v>
      </c>
    </row>
    <row r="105" spans="1:35">
      <c r="A105" s="133">
        <f t="shared" si="11"/>
        <v>2</v>
      </c>
      <c r="E105" s="133">
        <v>44</v>
      </c>
      <c r="S105" s="135" t="str">
        <f t="shared" ca="1" si="10"/>
        <v/>
      </c>
      <c r="AH105" t="s">
        <v>344</v>
      </c>
      <c r="AI105">
        <v>4.2999999999999999E-4</v>
      </c>
    </row>
    <row r="106" spans="1:35">
      <c r="A106" s="133">
        <f t="shared" si="11"/>
        <v>2</v>
      </c>
      <c r="E106" s="133">
        <v>45</v>
      </c>
      <c r="S106" s="135" t="str">
        <f t="shared" ca="1" si="10"/>
        <v/>
      </c>
      <c r="AH106" t="s">
        <v>345</v>
      </c>
      <c r="AI106">
        <v>4.2700000000000002E-4</v>
      </c>
    </row>
    <row r="107" spans="1:35">
      <c r="A107" s="133">
        <f t="shared" si="11"/>
        <v>2</v>
      </c>
      <c r="E107" s="133">
        <v>46</v>
      </c>
      <c r="S107" s="135" t="str">
        <f t="shared" ca="1" si="10"/>
        <v/>
      </c>
      <c r="AH107" t="s">
        <v>346</v>
      </c>
      <c r="AI107">
        <v>3.5399999999999999E-4</v>
      </c>
    </row>
    <row r="108" spans="1:35">
      <c r="A108" s="133">
        <f t="shared" si="11"/>
        <v>2</v>
      </c>
      <c r="E108" s="133">
        <v>47</v>
      </c>
      <c r="S108" s="135" t="str">
        <f t="shared" ca="1" si="10"/>
        <v/>
      </c>
      <c r="AH108" t="s">
        <v>347</v>
      </c>
      <c r="AI108">
        <v>3.59E-4</v>
      </c>
    </row>
    <row r="109" spans="1:35">
      <c r="A109" s="133">
        <f t="shared" si="11"/>
        <v>2</v>
      </c>
      <c r="E109" s="133">
        <v>48</v>
      </c>
      <c r="S109" s="135" t="str">
        <f t="shared" ca="1" si="10"/>
        <v/>
      </c>
      <c r="AH109" t="s">
        <v>348</v>
      </c>
      <c r="AI109">
        <v>5.5999999999999995E-4</v>
      </c>
    </row>
    <row r="110" spans="1:35">
      <c r="A110" s="133">
        <f t="shared" si="11"/>
        <v>2</v>
      </c>
      <c r="E110" s="133">
        <v>49</v>
      </c>
      <c r="S110" s="135" t="str">
        <f t="shared" ca="1" si="10"/>
        <v/>
      </c>
      <c r="AH110" t="s">
        <v>349</v>
      </c>
      <c r="AI110">
        <v>4.1899999999999999E-4</v>
      </c>
    </row>
    <row r="111" spans="1:35">
      <c r="A111" s="133">
        <f t="shared" si="11"/>
        <v>2</v>
      </c>
      <c r="E111" s="133">
        <v>50</v>
      </c>
      <c r="S111" s="135" t="str">
        <f t="shared" ca="1" si="10"/>
        <v/>
      </c>
      <c r="AH111" t="s">
        <v>350</v>
      </c>
      <c r="AI111">
        <v>4.9100000000000001E-4</v>
      </c>
    </row>
    <row r="112" spans="1:35">
      <c r="A112" s="133">
        <f t="shared" si="11"/>
        <v>2</v>
      </c>
      <c r="E112" s="133">
        <v>51</v>
      </c>
      <c r="S112" s="135" t="str">
        <f t="shared" ca="1" si="10"/>
        <v/>
      </c>
      <c r="AH112" t="s">
        <v>351</v>
      </c>
      <c r="AI112">
        <v>1.66E-4</v>
      </c>
    </row>
    <row r="113" spans="1:35">
      <c r="A113" s="133">
        <f t="shared" si="11"/>
        <v>2</v>
      </c>
      <c r="E113" s="133">
        <v>52</v>
      </c>
      <c r="S113" s="135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3">
        <f>(ROW()+58)/60</f>
        <v>3</v>
      </c>
      <c r="B122" s="134" t="str">
        <f ca="1">INDIRECT("select!E"&amp;TEXT($B$1+A122,"#"))</f>
        <v>구매</v>
      </c>
      <c r="C122" s="133">
        <f ca="1">VLOOKUP(B122,$A$3181:$D$3190,4,0)</f>
        <v>41</v>
      </c>
      <c r="D122" s="133">
        <f ca="1">VLOOKUP(B122,$A$3181:$D$3190,3,0)</f>
        <v>23</v>
      </c>
      <c r="E122" s="133">
        <v>1</v>
      </c>
      <c r="F122" s="135" t="str">
        <f t="shared" ref="F122:F144" ca="1" si="12">IF(E122&lt;=INDIRECT("D$"&amp;TEXT(ROW()-E122+1,"#")),INDIRECT("E$"&amp;TEXT($F$1+INDIRECT("C$"&amp;TEXT(ROW()-E122+1,"#"))+E122-1,"#")),"")</f>
        <v>농림 어업</v>
      </c>
      <c r="G122" s="134" t="str">
        <f ca="1">INDIRECT("select!G"&amp;TEXT($B$1+A122,"#"))</f>
        <v>철강</v>
      </c>
      <c r="H122" s="133">
        <f ca="1">VLOOKUP(G122,E$3181:G$3219,3,0)</f>
        <v>36</v>
      </c>
      <c r="I122" s="133">
        <f ca="1">VLOOKUP(G122,E$3181:G$3219,2,0)</f>
        <v>4</v>
      </c>
      <c r="J122" s="135" t="str">
        <f t="shared" ref="J122:J130" ca="1" si="13">IF(E122&lt;=INDIRECT("I$"&amp;TEXT(ROW()-E122+1,"#")),INDIRECT("H$"&amp;TEXT($F$1+INDIRECT("H$"&amp;TEXT(ROW()-E122+1,"#"))+E122-1,"#")),"")</f>
        <v>선철·조강</v>
      </c>
      <c r="K122" s="136" t="str">
        <f ca="1">INDIRECT("select!H"&amp;TEXT($B$1+A122,"#"))</f>
        <v>강재</v>
      </c>
      <c r="L122" s="133">
        <f ca="1">VLOOKUP(K122,H$3181:J$3287,3,0)</f>
        <v>150</v>
      </c>
      <c r="M122" s="133">
        <f ca="1">VLOOKUP(K122,H$3181:J$3287,2,0)</f>
        <v>4</v>
      </c>
      <c r="N122" s="135" t="str">
        <f t="shared" ref="N122:N144" ca="1" si="14">IF(E122&lt;=INDIRECT("M$"&amp;TEXT(ROW()-E122+1,"#")),INDIRECT("K$"&amp;TEXT($F$1+INDIRECT("L$"&amp;TEXT(ROW()-E122+1,"#"))+E122-1,"#")),"")</f>
        <v>열간 압연 강재</v>
      </c>
      <c r="O122" s="136" t="str">
        <f ca="1">INDIRECT("select!I"&amp;TEXT($B$1+A122,"#"))</f>
        <v>냉간 마무리 강재</v>
      </c>
      <c r="Q122" s="133">
        <f ca="1">VLOOKUP(O122,K$3181:O$3570,5,0)</f>
        <v>1722</v>
      </c>
      <c r="R122" s="133">
        <f ca="1">VLOOKUP(O122,K$3181:O$3570,4,0)</f>
        <v>22</v>
      </c>
      <c r="S122" s="135" t="str">
        <f t="shared" ref="S122:S173" ca="1" si="15">IF(E122&lt;=INDIRECT("R$"&amp;TEXT(ROW()-E122+1,"#")),INDIRECT("P$"&amp;TEXT($F$1+INDIRECT("Q$"&amp;TEXT(ROW()-E122+1,"#"))+E122-1,"#")),"")</f>
        <v>마대강</v>
      </c>
      <c r="T122" s="133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33">
        <f t="shared" ref="A123:A173" si="16">A122</f>
        <v>3</v>
      </c>
      <c r="E123" s="133">
        <v>2</v>
      </c>
      <c r="F123" s="135" t="str">
        <f t="shared" ca="1" si="12"/>
        <v>광업</v>
      </c>
      <c r="J123" s="135" t="str">
        <f t="shared" ca="1" si="13"/>
        <v>강재</v>
      </c>
      <c r="N123" s="135" t="str">
        <f t="shared" ca="1" si="14"/>
        <v>강관</v>
      </c>
      <c r="S123" s="135" t="str">
        <f t="shared" ca="1" si="15"/>
        <v>냉연 광폭대강</v>
      </c>
      <c r="AH123" t="s">
        <v>361</v>
      </c>
      <c r="AI123">
        <v>5.3300000000000005E-4</v>
      </c>
    </row>
    <row r="124" spans="1:35">
      <c r="A124" s="133">
        <f t="shared" si="16"/>
        <v>3</v>
      </c>
      <c r="E124" s="133">
        <v>3</v>
      </c>
      <c r="F124" s="135" t="str">
        <f t="shared" ca="1" si="12"/>
        <v>식음료</v>
      </c>
      <c r="J124" s="135" t="str">
        <f t="shared" ca="1" si="13"/>
        <v>주조 단조품(철)</v>
      </c>
      <c r="N124" s="135" t="str">
        <f t="shared" ca="1" si="14"/>
        <v>냉간 마무리 강재</v>
      </c>
      <c r="S124" s="135" t="str">
        <f t="shared" ca="1" si="15"/>
        <v>냉연 강판</v>
      </c>
      <c r="AH124" t="s">
        <v>362</v>
      </c>
      <c r="AI124">
        <v>4.9899999999999999E-4</v>
      </c>
    </row>
    <row r="125" spans="1:35">
      <c r="A125" s="133">
        <f t="shared" si="16"/>
        <v>3</v>
      </c>
      <c r="E125" s="133">
        <v>4</v>
      </c>
      <c r="F125" s="135" t="str">
        <f t="shared" ca="1" si="12"/>
        <v>섬유 제품</v>
      </c>
      <c r="J125" s="135" t="str">
        <f t="shared" ca="1" si="13"/>
        <v>기타 철강 제품</v>
      </c>
      <c r="N125" s="135" t="str">
        <f t="shared" ca="1" si="14"/>
        <v>도금 강재</v>
      </c>
      <c r="S125" s="135" t="str">
        <f t="shared" ca="1" si="15"/>
        <v>냉연 전기 강대</v>
      </c>
      <c r="AH125" t="s">
        <v>363</v>
      </c>
      <c r="AI125">
        <v>4.2200000000000001E-4</v>
      </c>
    </row>
    <row r="126" spans="1:35">
      <c r="A126" s="133">
        <f t="shared" si="16"/>
        <v>3</v>
      </c>
      <c r="E126" s="133">
        <v>5</v>
      </c>
      <c r="F126" s="135" t="str">
        <f t="shared" ca="1" si="12"/>
        <v>펄프・종이・목제품</v>
      </c>
      <c r="J126" s="135" t="str">
        <f t="shared" ca="1" si="13"/>
        <v/>
      </c>
      <c r="N126" s="135" t="str">
        <f t="shared" ca="1" si="14"/>
        <v/>
      </c>
      <c r="S126" s="135" t="str">
        <f t="shared" ca="1" si="15"/>
        <v>연마강</v>
      </c>
      <c r="AH126" t="s">
        <v>364</v>
      </c>
      <c r="AI126">
        <v>4.5300000000000001E-4</v>
      </c>
    </row>
    <row r="127" spans="1:35">
      <c r="A127" s="133">
        <f t="shared" si="16"/>
        <v>3</v>
      </c>
      <c r="E127" s="133">
        <v>6</v>
      </c>
      <c r="F127" s="135" t="str">
        <f t="shared" ca="1" si="12"/>
        <v>인쇄·제판</v>
      </c>
      <c r="J127" s="135" t="str">
        <f t="shared" ca="1" si="13"/>
        <v/>
      </c>
      <c r="N127" s="135" t="str">
        <f t="shared" ca="1" si="14"/>
        <v/>
      </c>
      <c r="S127" s="135" t="str">
        <f t="shared" ca="1" si="15"/>
        <v>철선</v>
      </c>
      <c r="AH127" t="s">
        <v>365</v>
      </c>
      <c r="AI127">
        <v>5.2599999999999999E-4</v>
      </c>
    </row>
    <row r="128" spans="1:35">
      <c r="A128" s="133">
        <f t="shared" si="16"/>
        <v>3</v>
      </c>
      <c r="E128" s="133">
        <v>7</v>
      </c>
      <c r="F128" s="135" t="str">
        <f t="shared" ca="1" si="12"/>
        <v>화학제품</v>
      </c>
      <c r="J128" s="135" t="str">
        <f t="shared" ca="1" si="13"/>
        <v/>
      </c>
      <c r="N128" s="135" t="str">
        <f t="shared" ca="1" si="14"/>
        <v/>
      </c>
      <c r="S128" s="135" t="str">
        <f t="shared" ca="1" si="15"/>
        <v>냉간압조용 탄소강선</v>
      </c>
      <c r="AH128" t="s">
        <v>366</v>
      </c>
      <c r="AI128">
        <v>4.64E-4</v>
      </c>
    </row>
    <row r="129" spans="1:35">
      <c r="A129" s="133">
        <f t="shared" si="16"/>
        <v>3</v>
      </c>
      <c r="E129" s="133">
        <v>8</v>
      </c>
      <c r="F129" s="135" t="str">
        <f t="shared" ca="1" si="12"/>
        <v>석유·석탄제품</v>
      </c>
      <c r="J129" s="135" t="str">
        <f t="shared" ca="1" si="13"/>
        <v/>
      </c>
      <c r="N129" s="135" t="str">
        <f t="shared" ca="1" si="14"/>
        <v/>
      </c>
      <c r="S129" s="135" t="str">
        <f t="shared" ca="1" si="15"/>
        <v>경강선</v>
      </c>
      <c r="AH129" t="s">
        <v>367</v>
      </c>
      <c r="AI129">
        <v>3.8900000000000002E-4</v>
      </c>
    </row>
    <row r="130" spans="1:35">
      <c r="A130" s="133">
        <f t="shared" si="16"/>
        <v>3</v>
      </c>
      <c r="E130" s="133">
        <v>9</v>
      </c>
      <c r="F130" s="135" t="str">
        <f t="shared" ca="1" si="12"/>
        <v>플라스틱 고무 제품</v>
      </c>
      <c r="J130" s="135" t="str">
        <f t="shared" ca="1" si="13"/>
        <v/>
      </c>
      <c r="N130" s="135" t="str">
        <f t="shared" ca="1" si="14"/>
        <v/>
      </c>
      <c r="S130" s="135" t="str">
        <f t="shared" ca="1" si="15"/>
        <v>용접봉 심선</v>
      </c>
      <c r="AH130" t="s">
        <v>368</v>
      </c>
      <c r="AI130">
        <v>4.73E-4</v>
      </c>
    </row>
    <row r="131" spans="1:35">
      <c r="A131" s="133">
        <f t="shared" si="16"/>
        <v>3</v>
      </c>
      <c r="E131" s="133">
        <v>10</v>
      </c>
      <c r="F131" s="135" t="str">
        <f t="shared" ca="1" si="12"/>
        <v>가죽 제품</v>
      </c>
      <c r="N131" s="135" t="str">
        <f t="shared" ca="1" si="14"/>
        <v/>
      </c>
      <c r="S131" s="135" t="str">
        <f t="shared" ca="1" si="15"/>
        <v>간이 강판 파일</v>
      </c>
      <c r="AH131" t="s">
        <v>369</v>
      </c>
      <c r="AI131">
        <v>3.1300000000000002E-4</v>
      </c>
    </row>
    <row r="132" spans="1:35">
      <c r="A132" s="133">
        <f t="shared" si="16"/>
        <v>3</v>
      </c>
      <c r="E132" s="133">
        <v>11</v>
      </c>
      <c r="F132" s="135" t="str">
        <f t="shared" ca="1" si="12"/>
        <v>가마·토석 제품</v>
      </c>
      <c r="N132" s="135" t="str">
        <f t="shared" ca="1" si="14"/>
        <v/>
      </c>
      <c r="S132" s="135" t="str">
        <f t="shared" ca="1" si="15"/>
        <v>경량형강</v>
      </c>
      <c r="AH132" t="s">
        <v>370</v>
      </c>
      <c r="AI132">
        <v>0</v>
      </c>
    </row>
    <row r="133" spans="1:35">
      <c r="A133" s="133">
        <f t="shared" si="16"/>
        <v>3</v>
      </c>
      <c r="E133" s="133">
        <v>12</v>
      </c>
      <c r="F133" s="135" t="str">
        <f t="shared" ca="1" si="12"/>
        <v>철강</v>
      </c>
      <c r="N133" s="135" t="str">
        <f t="shared" ca="1" si="14"/>
        <v/>
      </c>
      <c r="S133" s="135" t="str">
        <f t="shared" ca="1" si="15"/>
        <v>보통 강철 냉간 마무리 강재 반제품 및 장치품</v>
      </c>
      <c r="AH133" t="s">
        <v>371</v>
      </c>
      <c r="AI133">
        <v>2.4000000000000001E-4</v>
      </c>
    </row>
    <row r="134" spans="1:35">
      <c r="A134" s="133">
        <f t="shared" si="16"/>
        <v>3</v>
      </c>
      <c r="E134" s="133">
        <v>13</v>
      </c>
      <c r="F134" s="135" t="str">
        <f t="shared" ca="1" si="12"/>
        <v>비철금속</v>
      </c>
      <c r="N134" s="135" t="str">
        <f t="shared" ca="1" si="14"/>
        <v/>
      </c>
      <c r="S134" s="135" t="str">
        <f t="shared" ca="1" si="15"/>
        <v>마대강</v>
      </c>
      <c r="AH134" t="s">
        <v>372</v>
      </c>
      <c r="AI134">
        <v>4.1100000000000002E-4</v>
      </c>
    </row>
    <row r="135" spans="1:35">
      <c r="A135" s="133">
        <f t="shared" si="16"/>
        <v>3</v>
      </c>
      <c r="E135" s="133">
        <v>14</v>
      </c>
      <c r="F135" s="135" t="str">
        <f t="shared" ca="1" si="12"/>
        <v>금속 제품</v>
      </c>
      <c r="N135" s="135" t="str">
        <f t="shared" ca="1" si="14"/>
        <v/>
      </c>
      <c r="S135" s="135" t="str">
        <f t="shared" ca="1" si="15"/>
        <v>냉연 광폭대강</v>
      </c>
      <c r="AH135" t="s">
        <v>373</v>
      </c>
      <c r="AI135">
        <v>4.2299999999999998E-4</v>
      </c>
    </row>
    <row r="136" spans="1:35">
      <c r="A136" s="133">
        <f t="shared" si="16"/>
        <v>3</v>
      </c>
      <c r="E136" s="133">
        <v>15</v>
      </c>
      <c r="F136" s="135" t="str">
        <f t="shared" ca="1" si="12"/>
        <v>납 기계</v>
      </c>
      <c r="N136" s="135" t="str">
        <f t="shared" ca="1" si="14"/>
        <v/>
      </c>
      <c r="S136" s="135" t="str">
        <f t="shared" ca="1" si="15"/>
        <v>냉연 강판</v>
      </c>
      <c r="AH136" t="s">
        <v>374</v>
      </c>
      <c r="AI136">
        <v>4.55E-4</v>
      </c>
    </row>
    <row r="137" spans="1:35">
      <c r="A137" s="133">
        <f t="shared" si="16"/>
        <v>3</v>
      </c>
      <c r="E137" s="133">
        <v>16</v>
      </c>
      <c r="F137" s="135" t="str">
        <f t="shared" ca="1" si="12"/>
        <v>상업용 기계</v>
      </c>
      <c r="N137" s="135" t="str">
        <f t="shared" ca="1" si="14"/>
        <v/>
      </c>
      <c r="S137" s="135" t="str">
        <f t="shared" ca="1" si="15"/>
        <v>연마강</v>
      </c>
      <c r="AH137" t="s">
        <v>375</v>
      </c>
      <c r="AI137">
        <v>3.0899999999999998E-4</v>
      </c>
    </row>
    <row r="138" spans="1:35">
      <c r="A138" s="133">
        <f t="shared" si="16"/>
        <v>3</v>
      </c>
      <c r="E138" s="133">
        <v>17</v>
      </c>
      <c r="F138" s="135" t="str">
        <f t="shared" ca="1" si="12"/>
        <v>전자부품</v>
      </c>
      <c r="N138" s="135" t="str">
        <f t="shared" ca="1" si="14"/>
        <v/>
      </c>
      <c r="S138" s="135" t="str">
        <f t="shared" ca="1" si="15"/>
        <v>PC 강선</v>
      </c>
      <c r="AH138" t="s">
        <v>376</v>
      </c>
      <c r="AI138">
        <v>4.5800000000000002E-4</v>
      </c>
    </row>
    <row r="139" spans="1:35">
      <c r="A139" s="133">
        <f t="shared" si="16"/>
        <v>3</v>
      </c>
      <c r="E139" s="133">
        <v>18</v>
      </c>
      <c r="F139" s="135" t="str">
        <f t="shared" ca="1" si="12"/>
        <v>전기 기계</v>
      </c>
      <c r="N139" s="135" t="str">
        <f t="shared" ca="1" si="14"/>
        <v/>
      </c>
      <c r="S139" s="135" t="str">
        <f t="shared" ca="1" si="15"/>
        <v>피아노 라인</v>
      </c>
      <c r="AH139" t="s">
        <v>377</v>
      </c>
      <c r="AI139">
        <v>3.9199999999999999E-4</v>
      </c>
    </row>
    <row r="140" spans="1:35">
      <c r="A140" s="133">
        <f t="shared" si="16"/>
        <v>3</v>
      </c>
      <c r="E140" s="133">
        <v>19</v>
      </c>
      <c r="F140" s="135" t="str">
        <f t="shared" ca="1" si="12"/>
        <v>정보통신기기</v>
      </c>
      <c r="N140" s="135" t="str">
        <f t="shared" ca="1" si="14"/>
        <v/>
      </c>
      <c r="S140" s="135" t="str">
        <f t="shared" ca="1" si="15"/>
        <v>스테인레스 스틸 와이어</v>
      </c>
      <c r="AH140" t="s">
        <v>378</v>
      </c>
      <c r="AI140">
        <v>7.9999999999999996E-6</v>
      </c>
    </row>
    <row r="141" spans="1:35">
      <c r="A141" s="133">
        <f t="shared" si="16"/>
        <v>3</v>
      </c>
      <c r="E141" s="133">
        <v>20</v>
      </c>
      <c r="F141" s="135" t="str">
        <f t="shared" ca="1" si="12"/>
        <v>수송 기계</v>
      </c>
      <c r="N141" s="135" t="str">
        <f t="shared" ca="1" si="14"/>
        <v/>
      </c>
      <c r="S141" s="135" t="str">
        <f t="shared" ca="1" si="15"/>
        <v>냉간압조용 탄소강선</v>
      </c>
      <c r="AH141" t="s">
        <v>379</v>
      </c>
      <c r="AI141">
        <v>3.9199999999999999E-4</v>
      </c>
    </row>
    <row r="142" spans="1:35">
      <c r="A142" s="133">
        <f t="shared" si="16"/>
        <v>3</v>
      </c>
      <c r="E142" s="133">
        <v>21</v>
      </c>
      <c r="F142" s="135" t="str">
        <f t="shared" ca="1" si="12"/>
        <v>기타 제조 산업 제품</v>
      </c>
      <c r="N142" s="135" t="str">
        <f t="shared" ca="1" si="14"/>
        <v/>
      </c>
      <c r="S142" s="135" t="str">
        <f t="shared" ca="1" si="15"/>
        <v>기타 특수 강선</v>
      </c>
      <c r="AH142" t="s">
        <v>380</v>
      </c>
      <c r="AI142">
        <v>0</v>
      </c>
    </row>
    <row r="143" spans="1:35">
      <c r="A143" s="133">
        <f t="shared" si="16"/>
        <v>3</v>
      </c>
      <c r="E143" s="133">
        <v>22</v>
      </c>
      <c r="F143" s="135" t="str">
        <f t="shared" ca="1" si="12"/>
        <v>사무용품</v>
      </c>
      <c r="N143" s="135" t="str">
        <f t="shared" ca="1" si="14"/>
        <v/>
      </c>
      <c r="S143" s="135" t="str">
        <f t="shared" ca="1" si="15"/>
        <v>특수강 냉간 마무리 강재 반제품 및 장치품</v>
      </c>
      <c r="AH143" t="s">
        <v>381</v>
      </c>
      <c r="AI143">
        <v>4.66E-4</v>
      </c>
    </row>
    <row r="144" spans="1:35">
      <c r="A144" s="133">
        <f t="shared" si="16"/>
        <v>3</v>
      </c>
      <c r="E144" s="133">
        <v>23</v>
      </c>
      <c r="F144" s="135" t="str">
        <f t="shared" ca="1" si="12"/>
        <v>분류 불명</v>
      </c>
      <c r="N144" s="135" t="str">
        <f t="shared" ca="1" si="14"/>
        <v/>
      </c>
      <c r="S144" s="135" t="str">
        <f t="shared" ca="1" si="15"/>
        <v/>
      </c>
      <c r="AH144" t="s">
        <v>382</v>
      </c>
      <c r="AI144">
        <v>4.4999999999999999E-4</v>
      </c>
    </row>
    <row r="145" spans="1:35">
      <c r="A145" s="133">
        <f t="shared" si="16"/>
        <v>3</v>
      </c>
      <c r="E145" s="133">
        <v>24</v>
      </c>
      <c r="S145" s="135" t="str">
        <f t="shared" ca="1" si="15"/>
        <v/>
      </c>
      <c r="AH145" t="s">
        <v>383</v>
      </c>
      <c r="AI145">
        <v>0</v>
      </c>
    </row>
    <row r="146" spans="1:35">
      <c r="A146" s="133">
        <f t="shared" si="16"/>
        <v>3</v>
      </c>
      <c r="E146" s="133">
        <v>25</v>
      </c>
      <c r="S146" s="135" t="str">
        <f t="shared" ca="1" si="15"/>
        <v/>
      </c>
      <c r="AH146" t="s">
        <v>384</v>
      </c>
      <c r="AI146">
        <v>2.92E-4</v>
      </c>
    </row>
    <row r="147" spans="1:35">
      <c r="A147" s="133">
        <f t="shared" si="16"/>
        <v>3</v>
      </c>
      <c r="E147" s="133">
        <v>26</v>
      </c>
      <c r="S147" s="135" t="str">
        <f t="shared" ca="1" si="15"/>
        <v/>
      </c>
      <c r="AH147" t="s">
        <v>385</v>
      </c>
      <c r="AI147">
        <v>3.6699999999999998E-4</v>
      </c>
    </row>
    <row r="148" spans="1:35">
      <c r="A148" s="133">
        <f t="shared" si="16"/>
        <v>3</v>
      </c>
      <c r="E148" s="133">
        <v>27</v>
      </c>
      <c r="S148" s="135" t="str">
        <f t="shared" ca="1" si="15"/>
        <v/>
      </c>
      <c r="AH148" t="s">
        <v>386</v>
      </c>
      <c r="AI148">
        <v>3.8999999999999999E-4</v>
      </c>
    </row>
    <row r="149" spans="1:35">
      <c r="A149" s="133">
        <f t="shared" si="16"/>
        <v>3</v>
      </c>
      <c r="E149" s="133">
        <v>28</v>
      </c>
      <c r="S149" s="135" t="str">
        <f t="shared" ca="1" si="15"/>
        <v/>
      </c>
      <c r="AH149" t="s">
        <v>387</v>
      </c>
      <c r="AI149">
        <v>0</v>
      </c>
    </row>
    <row r="150" spans="1:35">
      <c r="A150" s="133">
        <f t="shared" si="16"/>
        <v>3</v>
      </c>
      <c r="E150" s="133">
        <v>29</v>
      </c>
      <c r="S150" s="135" t="str">
        <f t="shared" ca="1" si="15"/>
        <v/>
      </c>
      <c r="AH150" t="s">
        <v>388</v>
      </c>
      <c r="AI150">
        <v>2.92E-4</v>
      </c>
    </row>
    <row r="151" spans="1:35">
      <c r="A151" s="133">
        <f t="shared" si="16"/>
        <v>3</v>
      </c>
      <c r="E151" s="133">
        <v>30</v>
      </c>
      <c r="S151" s="135" t="str">
        <f t="shared" ca="1" si="15"/>
        <v/>
      </c>
      <c r="AH151" t="s">
        <v>389</v>
      </c>
      <c r="AI151">
        <v>3.19E-4</v>
      </c>
    </row>
    <row r="152" spans="1:35">
      <c r="A152" s="133">
        <f t="shared" si="16"/>
        <v>3</v>
      </c>
      <c r="E152" s="133">
        <v>31</v>
      </c>
      <c r="S152" s="135" t="str">
        <f t="shared" ca="1" si="15"/>
        <v/>
      </c>
      <c r="AH152" t="s">
        <v>390</v>
      </c>
      <c r="AI152">
        <v>5.1099999999999995E-4</v>
      </c>
    </row>
    <row r="153" spans="1:35">
      <c r="A153" s="133">
        <f t="shared" si="16"/>
        <v>3</v>
      </c>
      <c r="E153" s="133">
        <v>32</v>
      </c>
      <c r="S153" s="135" t="str">
        <f t="shared" ca="1" si="15"/>
        <v/>
      </c>
      <c r="AH153" t="s">
        <v>391</v>
      </c>
      <c r="AI153">
        <v>3.6499999999999998E-4</v>
      </c>
    </row>
    <row r="154" spans="1:35">
      <c r="A154" s="133">
        <f t="shared" si="16"/>
        <v>3</v>
      </c>
      <c r="E154" s="133">
        <v>33</v>
      </c>
      <c r="S154" s="135" t="str">
        <f t="shared" ca="1" si="15"/>
        <v/>
      </c>
      <c r="AH154" t="s">
        <v>392</v>
      </c>
      <c r="AI154">
        <v>0</v>
      </c>
    </row>
    <row r="155" spans="1:35">
      <c r="A155" s="133">
        <f t="shared" si="16"/>
        <v>3</v>
      </c>
      <c r="E155" s="133">
        <v>34</v>
      </c>
      <c r="S155" s="135" t="str">
        <f t="shared" ca="1" si="15"/>
        <v/>
      </c>
      <c r="AH155" t="s">
        <v>393</v>
      </c>
      <c r="AI155">
        <v>4.1199999999999999E-4</v>
      </c>
    </row>
    <row r="156" spans="1:35">
      <c r="A156" s="133">
        <f t="shared" si="16"/>
        <v>3</v>
      </c>
      <c r="E156" s="133">
        <v>35</v>
      </c>
      <c r="S156" s="135" t="str">
        <f t="shared" ca="1" si="15"/>
        <v/>
      </c>
      <c r="AH156" t="s">
        <v>394</v>
      </c>
      <c r="AI156">
        <v>4.44E-4</v>
      </c>
    </row>
    <row r="157" spans="1:35">
      <c r="A157" s="133">
        <f t="shared" si="16"/>
        <v>3</v>
      </c>
      <c r="E157" s="133">
        <v>36</v>
      </c>
      <c r="S157" s="135" t="str">
        <f t="shared" ca="1" si="15"/>
        <v/>
      </c>
      <c r="AH157" t="s">
        <v>395</v>
      </c>
      <c r="AI157">
        <v>5.1699999999999999E-4</v>
      </c>
    </row>
    <row r="158" spans="1:35">
      <c r="A158" s="133">
        <f t="shared" si="16"/>
        <v>3</v>
      </c>
      <c r="E158" s="133">
        <v>37</v>
      </c>
      <c r="S158" s="135" t="str">
        <f t="shared" ca="1" si="15"/>
        <v/>
      </c>
      <c r="AH158" t="s">
        <v>396</v>
      </c>
      <c r="AI158">
        <v>5.4900000000000001E-4</v>
      </c>
    </row>
    <row r="159" spans="1:35">
      <c r="A159" s="133">
        <f t="shared" si="16"/>
        <v>3</v>
      </c>
      <c r="E159" s="133">
        <v>38</v>
      </c>
      <c r="S159" s="135" t="str">
        <f t="shared" ca="1" si="15"/>
        <v/>
      </c>
      <c r="AH159" t="s">
        <v>397</v>
      </c>
      <c r="AI159">
        <v>3.9199999999999999E-4</v>
      </c>
    </row>
    <row r="160" spans="1:35">
      <c r="A160" s="133">
        <f t="shared" si="16"/>
        <v>3</v>
      </c>
      <c r="E160" s="133">
        <v>39</v>
      </c>
      <c r="S160" s="135" t="str">
        <f t="shared" ca="1" si="15"/>
        <v/>
      </c>
      <c r="AH160" t="s">
        <v>398</v>
      </c>
      <c r="AI160">
        <v>3.8200000000000002E-4</v>
      </c>
    </row>
    <row r="161" spans="1:35">
      <c r="A161" s="133">
        <f t="shared" si="16"/>
        <v>3</v>
      </c>
      <c r="E161" s="133">
        <v>40</v>
      </c>
      <c r="S161" s="135" t="str">
        <f t="shared" ca="1" si="15"/>
        <v/>
      </c>
      <c r="AH161" t="s">
        <v>399</v>
      </c>
      <c r="AI161">
        <v>3.1799999999999998E-4</v>
      </c>
    </row>
    <row r="162" spans="1:35">
      <c r="A162" s="133">
        <f t="shared" si="16"/>
        <v>3</v>
      </c>
      <c r="E162" s="133">
        <v>41</v>
      </c>
      <c r="S162" s="135" t="str">
        <f t="shared" ca="1" si="15"/>
        <v/>
      </c>
      <c r="AH162" t="s">
        <v>400</v>
      </c>
      <c r="AI162">
        <v>3.8999999999999999E-4</v>
      </c>
    </row>
    <row r="163" spans="1:35">
      <c r="A163" s="133">
        <f t="shared" si="16"/>
        <v>3</v>
      </c>
      <c r="E163" s="133">
        <v>42</v>
      </c>
      <c r="S163" s="135" t="str">
        <f t="shared" ca="1" si="15"/>
        <v/>
      </c>
      <c r="AH163" t="s">
        <v>401</v>
      </c>
      <c r="AI163">
        <v>6.5899999999999997E-4</v>
      </c>
    </row>
    <row r="164" spans="1:35">
      <c r="A164" s="133">
        <f t="shared" si="16"/>
        <v>3</v>
      </c>
      <c r="E164" s="133">
        <v>43</v>
      </c>
      <c r="S164" s="135" t="str">
        <f t="shared" ca="1" si="15"/>
        <v/>
      </c>
      <c r="AH164" t="s">
        <v>402</v>
      </c>
      <c r="AI164">
        <v>3.9199999999999999E-4</v>
      </c>
    </row>
    <row r="165" spans="1:35">
      <c r="A165" s="133">
        <f t="shared" si="16"/>
        <v>3</v>
      </c>
      <c r="E165" s="133">
        <v>44</v>
      </c>
      <c r="S165" s="135" t="str">
        <f t="shared" ca="1" si="15"/>
        <v/>
      </c>
      <c r="AH165" t="s">
        <v>403</v>
      </c>
      <c r="AI165">
        <v>5.1000000000000004E-4</v>
      </c>
    </row>
    <row r="166" spans="1:35">
      <c r="A166" s="133">
        <f t="shared" si="16"/>
        <v>3</v>
      </c>
      <c r="E166" s="133">
        <v>45</v>
      </c>
      <c r="S166" s="135" t="str">
        <f t="shared" ca="1" si="15"/>
        <v/>
      </c>
      <c r="AH166" t="s">
        <v>404</v>
      </c>
      <c r="AI166">
        <v>2.02E-4</v>
      </c>
    </row>
    <row r="167" spans="1:35">
      <c r="A167" s="133">
        <f t="shared" si="16"/>
        <v>3</v>
      </c>
      <c r="E167" s="133">
        <v>46</v>
      </c>
      <c r="S167" s="135" t="str">
        <f t="shared" ca="1" si="15"/>
        <v/>
      </c>
      <c r="AH167" t="s">
        <v>405</v>
      </c>
      <c r="AI167">
        <v>0</v>
      </c>
    </row>
    <row r="168" spans="1:35">
      <c r="A168" s="133">
        <f t="shared" si="16"/>
        <v>3</v>
      </c>
      <c r="E168" s="133">
        <v>47</v>
      </c>
      <c r="S168" s="135" t="str">
        <f t="shared" ca="1" si="15"/>
        <v/>
      </c>
      <c r="AH168" t="s">
        <v>406</v>
      </c>
      <c r="AI168">
        <v>0</v>
      </c>
    </row>
    <row r="169" spans="1:35">
      <c r="A169" s="133">
        <f t="shared" si="16"/>
        <v>3</v>
      </c>
      <c r="E169" s="133">
        <v>48</v>
      </c>
      <c r="S169" s="135" t="str">
        <f t="shared" ca="1" si="15"/>
        <v/>
      </c>
      <c r="AH169" t="s">
        <v>407</v>
      </c>
      <c r="AI169">
        <v>3.7399999999999998E-4</v>
      </c>
    </row>
    <row r="170" spans="1:35">
      <c r="A170" s="133">
        <f t="shared" si="16"/>
        <v>3</v>
      </c>
      <c r="E170" s="133">
        <v>49</v>
      </c>
      <c r="S170" s="135" t="str">
        <f t="shared" ca="1" si="15"/>
        <v/>
      </c>
      <c r="AH170" t="s">
        <v>408</v>
      </c>
      <c r="AI170">
        <v>3.3000000000000003E-5</v>
      </c>
    </row>
    <row r="171" spans="1:35">
      <c r="A171" s="133">
        <f t="shared" si="16"/>
        <v>3</v>
      </c>
      <c r="E171" s="133">
        <v>50</v>
      </c>
      <c r="S171" s="135" t="str">
        <f t="shared" ca="1" si="15"/>
        <v/>
      </c>
      <c r="AH171" t="s">
        <v>409</v>
      </c>
      <c r="AI171">
        <v>4.7899999999999999E-4</v>
      </c>
    </row>
    <row r="172" spans="1:35">
      <c r="A172" s="133">
        <f t="shared" si="16"/>
        <v>3</v>
      </c>
      <c r="E172" s="133">
        <v>51</v>
      </c>
      <c r="S172" s="135" t="str">
        <f t="shared" ca="1" si="15"/>
        <v/>
      </c>
      <c r="AH172" t="s">
        <v>410</v>
      </c>
      <c r="AI172" t="s">
        <v>308</v>
      </c>
    </row>
    <row r="173" spans="1:35">
      <c r="A173" s="133">
        <f t="shared" si="16"/>
        <v>3</v>
      </c>
      <c r="E173" s="133">
        <v>52</v>
      </c>
      <c r="S173" s="135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3">
        <f>(ROW()+58)/60</f>
        <v>4</v>
      </c>
      <c r="B182" s="134" t="str">
        <f ca="1">INDIRECT("select!E"&amp;TEXT($B$1+A182,"#"))</f>
        <v>구매</v>
      </c>
      <c r="C182" s="133">
        <f ca="1">VLOOKUP(B182,$A$3181:$D$3190,4,0)</f>
        <v>41</v>
      </c>
      <c r="D182" s="133">
        <f ca="1">VLOOKUP(B182,$A$3181:$D$3190,3,0)</f>
        <v>23</v>
      </c>
      <c r="E182" s="133">
        <v>1</v>
      </c>
      <c r="F182" s="135" t="str">
        <f t="shared" ref="F182:F204" ca="1" si="17">IF(E182&lt;=INDIRECT("D$"&amp;TEXT(ROW()-E182+1,"#")),INDIRECT("E$"&amp;TEXT($F$1+INDIRECT("C$"&amp;TEXT(ROW()-E182+1,"#"))+E182-1,"#")),"")</f>
        <v>농림 어업</v>
      </c>
      <c r="G182" s="134" t="str">
        <f ca="1">INDIRECT("select!G"&amp;TEXT($B$1+A182,"#"))</f>
        <v>전자부품</v>
      </c>
      <c r="H182" s="133">
        <f ca="1">VLOOKUP(G182,E$3181:G$3219,3,0)</f>
        <v>47</v>
      </c>
      <c r="I182" s="133">
        <f ca="1">VLOOKUP(G182,E$3181:G$3219,2,0)</f>
        <v>2</v>
      </c>
      <c r="J182" s="135" t="str">
        <f t="shared" ref="J182:J190" ca="1" si="18">IF(E182&lt;=INDIRECT("I$"&amp;TEXT(ROW()-E182+1,"#")),INDIRECT("H$"&amp;TEXT($F$1+INDIRECT("H$"&amp;TEXT(ROW()-E182+1,"#"))+E182-1,"#")),"")</f>
        <v>전자 장치</v>
      </c>
      <c r="K182" s="136" t="str">
        <f ca="1">INDIRECT("select!H"&amp;TEXT($B$1+A182,"#"))</f>
        <v>기타 전자 부품</v>
      </c>
      <c r="L182" s="133">
        <f ca="1">VLOOKUP(K182,H$3181:J$3287,3,0)</f>
        <v>210</v>
      </c>
      <c r="M182" s="133">
        <f ca="1">VLOOKUP(K182,H$3181:J$3287,2,0)</f>
        <v>3</v>
      </c>
      <c r="N182" s="135" t="str">
        <f t="shared" ref="N182:N204" ca="1" si="19">IF(E182&lt;=INDIRECT("M$"&amp;TEXT(ROW()-E182+1,"#")),INDIRECT("K$"&amp;TEXT($F$1+INDIRECT("L$"&amp;TEXT(ROW()-E182+1,"#"))+E182-1,"#")),"")</f>
        <v>기록 미디어</v>
      </c>
      <c r="O182" s="136" t="str">
        <f ca="1">INDIRECT("select!I"&amp;TEXT($B$1+A182,"#"))</f>
        <v>전자회로</v>
      </c>
      <c r="Q182" s="133">
        <f ca="1">VLOOKUP(O182,K$3181:O$3570,5,0)</f>
        <v>2427</v>
      </c>
      <c r="R182" s="133">
        <f ca="1">VLOOKUP(O182,K$3181:O$3570,4,0)</f>
        <v>7</v>
      </c>
      <c r="S182" s="135" t="str">
        <f t="shared" ref="S182:S233" ca="1" si="20">IF(E182&lt;=INDIRECT("R$"&amp;TEXT(ROW()-E182+1,"#")),INDIRECT("P$"&amp;TEXT($F$1+INDIRECT("Q$"&amp;TEXT(ROW()-E182+1,"#"))+E182-1,"#")),"")</f>
        <v>리짓 배선판</v>
      </c>
      <c r="T182" s="133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33">
        <f t="shared" ref="A183:A233" si="21">A182</f>
        <v>4</v>
      </c>
      <c r="E183" s="133">
        <v>2</v>
      </c>
      <c r="F183" s="135" t="str">
        <f t="shared" ca="1" si="17"/>
        <v>광업</v>
      </c>
      <c r="J183" s="135" t="str">
        <f t="shared" ca="1" si="18"/>
        <v>기타 전자 부품</v>
      </c>
      <c r="N183" s="135" t="str">
        <f t="shared" ca="1" si="19"/>
        <v>전자회로</v>
      </c>
      <c r="S183" s="135" t="str">
        <f t="shared" ca="1" si="20"/>
        <v>플렉시블 프린트 배선판</v>
      </c>
      <c r="AH183" t="s">
        <v>421</v>
      </c>
      <c r="AI183">
        <v>0</v>
      </c>
    </row>
    <row r="184" spans="1:35">
      <c r="A184" s="133">
        <f t="shared" si="21"/>
        <v>4</v>
      </c>
      <c r="E184" s="133">
        <v>3</v>
      </c>
      <c r="F184" s="135" t="str">
        <f t="shared" ca="1" si="17"/>
        <v>식음료</v>
      </c>
      <c r="J184" s="135" t="str">
        <f t="shared" ca="1" si="18"/>
        <v/>
      </c>
      <c r="N184" s="135" t="str">
        <f t="shared" ca="1" si="19"/>
        <v>기타 전자 부품</v>
      </c>
      <c r="S184" s="135" t="str">
        <f t="shared" ca="1" si="20"/>
        <v>모듈 보드</v>
      </c>
      <c r="AH184" t="s">
        <v>422</v>
      </c>
      <c r="AI184">
        <v>4.7699999999999999E-4</v>
      </c>
    </row>
    <row r="185" spans="1:35">
      <c r="A185" s="133">
        <f t="shared" si="21"/>
        <v>4</v>
      </c>
      <c r="E185" s="133">
        <v>4</v>
      </c>
      <c r="F185" s="135" t="str">
        <f t="shared" ca="1" si="17"/>
        <v>섬유 제품</v>
      </c>
      <c r="J185" s="135" t="str">
        <f t="shared" ca="1" si="18"/>
        <v/>
      </c>
      <c r="N185" s="135" t="str">
        <f t="shared" ca="1" si="19"/>
        <v/>
      </c>
      <c r="S185" s="135" t="str">
        <f t="shared" ca="1" si="20"/>
        <v>기타 전자 회로 기판</v>
      </c>
      <c r="AH185" t="s">
        <v>423</v>
      </c>
      <c r="AI185">
        <v>5.2099999999999998E-4</v>
      </c>
    </row>
    <row r="186" spans="1:35">
      <c r="A186" s="133">
        <f t="shared" si="21"/>
        <v>4</v>
      </c>
      <c r="E186" s="133">
        <v>5</v>
      </c>
      <c r="F186" s="135" t="str">
        <f t="shared" ca="1" si="17"/>
        <v>펄프・종이・목제품</v>
      </c>
      <c r="J186" s="135" t="str">
        <f t="shared" ca="1" si="18"/>
        <v/>
      </c>
      <c r="N186" s="135" t="str">
        <f t="shared" ca="1" si="19"/>
        <v/>
      </c>
      <c r="S186" s="135" t="str">
        <f t="shared" ca="1" si="20"/>
        <v>프린트 배선 실장 기판</v>
      </c>
      <c r="AH186" t="s">
        <v>424</v>
      </c>
      <c r="AI186">
        <v>4.9600000000000002E-4</v>
      </c>
    </row>
    <row r="187" spans="1:35">
      <c r="A187" s="133">
        <f t="shared" si="21"/>
        <v>4</v>
      </c>
      <c r="E187" s="133">
        <v>6</v>
      </c>
      <c r="F187" s="135" t="str">
        <f t="shared" ca="1" si="17"/>
        <v>인쇄·제판</v>
      </c>
      <c r="J187" s="135" t="str">
        <f t="shared" ca="1" si="18"/>
        <v/>
      </c>
      <c r="N187" s="135" t="str">
        <f t="shared" ca="1" si="19"/>
        <v/>
      </c>
      <c r="S187" s="135" t="str">
        <f t="shared" ca="1" si="20"/>
        <v>모듈 실장 기판</v>
      </c>
      <c r="AH187" t="s">
        <v>425</v>
      </c>
      <c r="AI187">
        <v>4.5600000000000003E-4</v>
      </c>
    </row>
    <row r="188" spans="1:35">
      <c r="A188" s="133">
        <f t="shared" si="21"/>
        <v>4</v>
      </c>
      <c r="E188" s="133">
        <v>7</v>
      </c>
      <c r="F188" s="135" t="str">
        <f t="shared" ca="1" si="17"/>
        <v>화학제품</v>
      </c>
      <c r="J188" s="135" t="str">
        <f t="shared" ca="1" si="18"/>
        <v/>
      </c>
      <c r="N188" s="135" t="str">
        <f t="shared" ca="1" si="19"/>
        <v/>
      </c>
      <c r="S188" s="135" t="str">
        <f t="shared" ca="1" si="20"/>
        <v>전자회로 반제품 및 장비품</v>
      </c>
      <c r="AH188" t="s">
        <v>426</v>
      </c>
      <c r="AI188">
        <v>4.26E-4</v>
      </c>
    </row>
    <row r="189" spans="1:35">
      <c r="A189" s="133">
        <f t="shared" si="21"/>
        <v>4</v>
      </c>
      <c r="E189" s="133">
        <v>8</v>
      </c>
      <c r="F189" s="135" t="str">
        <f t="shared" ca="1" si="17"/>
        <v>석유·석탄제품</v>
      </c>
      <c r="J189" s="135" t="str">
        <f t="shared" ca="1" si="18"/>
        <v/>
      </c>
      <c r="N189" s="135" t="str">
        <f t="shared" ca="1" si="19"/>
        <v/>
      </c>
      <c r="S189" s="135" t="str">
        <f t="shared" ca="1" si="20"/>
        <v/>
      </c>
      <c r="AH189" t="s">
        <v>427</v>
      </c>
      <c r="AI189">
        <v>3.9300000000000001E-4</v>
      </c>
    </row>
    <row r="190" spans="1:35">
      <c r="A190" s="133">
        <f t="shared" si="21"/>
        <v>4</v>
      </c>
      <c r="E190" s="133">
        <v>9</v>
      </c>
      <c r="F190" s="135" t="str">
        <f t="shared" ca="1" si="17"/>
        <v>플라스틱 고무 제품</v>
      </c>
      <c r="J190" s="135" t="str">
        <f t="shared" ca="1" si="18"/>
        <v/>
      </c>
      <c r="N190" s="135" t="str">
        <f t="shared" ca="1" si="19"/>
        <v/>
      </c>
      <c r="S190" s="135" t="str">
        <f t="shared" ca="1" si="20"/>
        <v/>
      </c>
      <c r="AH190" t="s">
        <v>428</v>
      </c>
      <c r="AI190">
        <v>0</v>
      </c>
    </row>
    <row r="191" spans="1:35">
      <c r="A191" s="133">
        <f t="shared" si="21"/>
        <v>4</v>
      </c>
      <c r="E191" s="133">
        <v>10</v>
      </c>
      <c r="F191" s="135" t="str">
        <f t="shared" ca="1" si="17"/>
        <v>가죽 제품</v>
      </c>
      <c r="N191" s="135" t="str">
        <f t="shared" ca="1" si="19"/>
        <v/>
      </c>
      <c r="S191" s="135" t="str">
        <f t="shared" ca="1" si="20"/>
        <v/>
      </c>
      <c r="AH191" t="s">
        <v>429</v>
      </c>
      <c r="AI191">
        <v>0</v>
      </c>
    </row>
    <row r="192" spans="1:35">
      <c r="A192" s="133">
        <f t="shared" si="21"/>
        <v>4</v>
      </c>
      <c r="E192" s="133">
        <v>11</v>
      </c>
      <c r="F192" s="135" t="str">
        <f t="shared" ca="1" si="17"/>
        <v>가마·토석 제품</v>
      </c>
      <c r="N192" s="135" t="str">
        <f t="shared" ca="1" si="19"/>
        <v/>
      </c>
      <c r="S192" s="135" t="str">
        <f t="shared" ca="1" si="20"/>
        <v/>
      </c>
      <c r="AH192" t="s">
        <v>430</v>
      </c>
      <c r="AI192">
        <v>2.5300000000000002E-4</v>
      </c>
    </row>
    <row r="193" spans="1:35">
      <c r="A193" s="133">
        <f t="shared" si="21"/>
        <v>4</v>
      </c>
      <c r="E193" s="133">
        <v>12</v>
      </c>
      <c r="F193" s="135" t="str">
        <f t="shared" ca="1" si="17"/>
        <v>철강</v>
      </c>
      <c r="N193" s="135" t="str">
        <f t="shared" ca="1" si="19"/>
        <v/>
      </c>
      <c r="S193" s="135" t="str">
        <f t="shared" ca="1" si="20"/>
        <v/>
      </c>
      <c r="AH193" t="s">
        <v>431</v>
      </c>
      <c r="AI193">
        <v>4.9899999999999999E-4</v>
      </c>
    </row>
    <row r="194" spans="1:35">
      <c r="A194" s="133">
        <f t="shared" si="21"/>
        <v>4</v>
      </c>
      <c r="E194" s="133">
        <v>13</v>
      </c>
      <c r="F194" s="135" t="str">
        <f t="shared" ca="1" si="17"/>
        <v>비철금속</v>
      </c>
      <c r="N194" s="135" t="str">
        <f t="shared" ca="1" si="19"/>
        <v/>
      </c>
      <c r="S194" s="135" t="str">
        <f t="shared" ca="1" si="20"/>
        <v/>
      </c>
      <c r="AH194" t="s">
        <v>432</v>
      </c>
      <c r="AI194">
        <v>4.3600000000000003E-4</v>
      </c>
    </row>
    <row r="195" spans="1:35">
      <c r="A195" s="133">
        <f t="shared" si="21"/>
        <v>4</v>
      </c>
      <c r="E195" s="133">
        <v>14</v>
      </c>
      <c r="F195" s="135" t="str">
        <f t="shared" ca="1" si="17"/>
        <v>금속 제품</v>
      </c>
      <c r="N195" s="135" t="str">
        <f t="shared" ca="1" si="19"/>
        <v/>
      </c>
      <c r="S195" s="135" t="str">
        <f t="shared" ca="1" si="20"/>
        <v/>
      </c>
      <c r="AH195" t="s">
        <v>433</v>
      </c>
      <c r="AI195">
        <v>5.4000000000000001E-4</v>
      </c>
    </row>
    <row r="196" spans="1:35">
      <c r="A196" s="133">
        <f t="shared" si="21"/>
        <v>4</v>
      </c>
      <c r="E196" s="133">
        <v>15</v>
      </c>
      <c r="F196" s="135" t="str">
        <f t="shared" ca="1" si="17"/>
        <v>납 기계</v>
      </c>
      <c r="N196" s="135" t="str">
        <f t="shared" ca="1" si="19"/>
        <v/>
      </c>
      <c r="S196" s="135" t="str">
        <f t="shared" ca="1" si="20"/>
        <v/>
      </c>
      <c r="AH196" t="s">
        <v>434</v>
      </c>
      <c r="AI196">
        <v>3.1599999999999998E-4</v>
      </c>
    </row>
    <row r="197" spans="1:35">
      <c r="A197" s="133">
        <f t="shared" si="21"/>
        <v>4</v>
      </c>
      <c r="E197" s="133">
        <v>16</v>
      </c>
      <c r="F197" s="135" t="str">
        <f t="shared" ca="1" si="17"/>
        <v>상업용 기계</v>
      </c>
      <c r="N197" s="135" t="str">
        <f t="shared" ca="1" si="19"/>
        <v/>
      </c>
      <c r="S197" s="135" t="str">
        <f t="shared" ca="1" si="20"/>
        <v/>
      </c>
      <c r="AH197" t="s">
        <v>435</v>
      </c>
      <c r="AI197">
        <v>5.8500000000000002E-4</v>
      </c>
    </row>
    <row r="198" spans="1:35">
      <c r="A198" s="133">
        <f t="shared" si="21"/>
        <v>4</v>
      </c>
      <c r="E198" s="133">
        <v>17</v>
      </c>
      <c r="F198" s="135" t="str">
        <f t="shared" ca="1" si="17"/>
        <v>전자부품</v>
      </c>
      <c r="N198" s="135" t="str">
        <f t="shared" ca="1" si="19"/>
        <v/>
      </c>
      <c r="S198" s="135" t="str">
        <f t="shared" ca="1" si="20"/>
        <v/>
      </c>
      <c r="AH198" t="s">
        <v>436</v>
      </c>
      <c r="AI198">
        <v>5.4500000000000002E-4</v>
      </c>
    </row>
    <row r="199" spans="1:35">
      <c r="A199" s="133">
        <f t="shared" si="21"/>
        <v>4</v>
      </c>
      <c r="E199" s="133">
        <v>18</v>
      </c>
      <c r="F199" s="135" t="str">
        <f t="shared" ca="1" si="17"/>
        <v>전기 기계</v>
      </c>
      <c r="N199" s="135" t="str">
        <f t="shared" ca="1" si="19"/>
        <v/>
      </c>
      <c r="S199" s="135" t="str">
        <f t="shared" ca="1" si="20"/>
        <v/>
      </c>
      <c r="AH199" t="s">
        <v>437</v>
      </c>
      <c r="AI199">
        <v>4.3899999999999999E-4</v>
      </c>
    </row>
    <row r="200" spans="1:35">
      <c r="A200" s="133">
        <f t="shared" si="21"/>
        <v>4</v>
      </c>
      <c r="E200" s="133">
        <v>19</v>
      </c>
      <c r="F200" s="135" t="str">
        <f t="shared" ca="1" si="17"/>
        <v>정보통신기기</v>
      </c>
      <c r="N200" s="135" t="str">
        <f t="shared" ca="1" si="19"/>
        <v/>
      </c>
      <c r="S200" s="135" t="str">
        <f t="shared" ca="1" si="20"/>
        <v/>
      </c>
      <c r="AH200" t="s">
        <v>438</v>
      </c>
      <c r="AI200">
        <v>4.1800000000000002E-4</v>
      </c>
    </row>
    <row r="201" spans="1:35">
      <c r="A201" s="133">
        <f t="shared" si="21"/>
        <v>4</v>
      </c>
      <c r="E201" s="133">
        <v>20</v>
      </c>
      <c r="F201" s="135" t="str">
        <f t="shared" ca="1" si="17"/>
        <v>수송 기계</v>
      </c>
      <c r="N201" s="135" t="str">
        <f t="shared" ca="1" si="19"/>
        <v/>
      </c>
      <c r="S201" s="135" t="str">
        <f t="shared" ca="1" si="20"/>
        <v/>
      </c>
      <c r="AH201" t="s">
        <v>439</v>
      </c>
      <c r="AI201">
        <v>3.9199999999999999E-4</v>
      </c>
    </row>
    <row r="202" spans="1:35">
      <c r="A202" s="133">
        <f t="shared" si="21"/>
        <v>4</v>
      </c>
      <c r="E202" s="133">
        <v>21</v>
      </c>
      <c r="F202" s="135" t="str">
        <f t="shared" ca="1" si="17"/>
        <v>기타 제조 산업 제품</v>
      </c>
      <c r="N202" s="135" t="str">
        <f t="shared" ca="1" si="19"/>
        <v/>
      </c>
      <c r="S202" s="135" t="str">
        <f t="shared" ca="1" si="20"/>
        <v/>
      </c>
      <c r="AH202" t="s">
        <v>440</v>
      </c>
      <c r="AI202">
        <v>5.3600000000000002E-4</v>
      </c>
    </row>
    <row r="203" spans="1:35">
      <c r="A203" s="133">
        <f t="shared" si="21"/>
        <v>4</v>
      </c>
      <c r="E203" s="133">
        <v>22</v>
      </c>
      <c r="F203" s="135" t="str">
        <f t="shared" ca="1" si="17"/>
        <v>사무용품</v>
      </c>
      <c r="N203" s="135" t="str">
        <f t="shared" ca="1" si="19"/>
        <v/>
      </c>
      <c r="S203" s="135" t="str">
        <f t="shared" ca="1" si="20"/>
        <v/>
      </c>
      <c r="AH203" t="s">
        <v>441</v>
      </c>
      <c r="AI203">
        <v>2.9100000000000003E-4</v>
      </c>
    </row>
    <row r="204" spans="1:35">
      <c r="A204" s="133">
        <f t="shared" si="21"/>
        <v>4</v>
      </c>
      <c r="E204" s="133">
        <v>23</v>
      </c>
      <c r="F204" s="135" t="str">
        <f t="shared" ca="1" si="17"/>
        <v>분류 불명</v>
      </c>
      <c r="N204" s="135" t="str">
        <f t="shared" ca="1" si="19"/>
        <v/>
      </c>
      <c r="S204" s="135" t="str">
        <f t="shared" ca="1" si="20"/>
        <v/>
      </c>
      <c r="AH204" t="s">
        <v>442</v>
      </c>
      <c r="AI204">
        <v>4.6099999999999998E-4</v>
      </c>
    </row>
    <row r="205" spans="1:35">
      <c r="A205" s="133">
        <f t="shared" si="21"/>
        <v>4</v>
      </c>
      <c r="E205" s="133">
        <v>24</v>
      </c>
      <c r="S205" s="135" t="str">
        <f t="shared" ca="1" si="20"/>
        <v/>
      </c>
      <c r="AH205" t="s">
        <v>443</v>
      </c>
      <c r="AI205">
        <v>4.9100000000000001E-4</v>
      </c>
    </row>
    <row r="206" spans="1:35">
      <c r="A206" s="133">
        <f t="shared" si="21"/>
        <v>4</v>
      </c>
      <c r="E206" s="133">
        <v>25</v>
      </c>
      <c r="S206" s="135" t="str">
        <f t="shared" ca="1" si="20"/>
        <v/>
      </c>
      <c r="AH206" t="s">
        <v>444</v>
      </c>
      <c r="AI206">
        <v>4.6700000000000002E-4</v>
      </c>
    </row>
    <row r="207" spans="1:35">
      <c r="A207" s="133">
        <f t="shared" si="21"/>
        <v>4</v>
      </c>
      <c r="E207" s="133">
        <v>26</v>
      </c>
      <c r="S207" s="135" t="str">
        <f t="shared" ca="1" si="20"/>
        <v/>
      </c>
      <c r="AH207" t="s">
        <v>445</v>
      </c>
      <c r="AI207">
        <v>0</v>
      </c>
    </row>
    <row r="208" spans="1:35">
      <c r="A208" s="133">
        <f t="shared" si="21"/>
        <v>4</v>
      </c>
      <c r="E208" s="133">
        <v>27</v>
      </c>
      <c r="S208" s="135" t="str">
        <f t="shared" ca="1" si="20"/>
        <v/>
      </c>
      <c r="AH208" t="s">
        <v>446</v>
      </c>
      <c r="AI208">
        <v>2.0000000000000001E-4</v>
      </c>
    </row>
    <row r="209" spans="1:35">
      <c r="A209" s="133">
        <f t="shared" si="21"/>
        <v>4</v>
      </c>
      <c r="E209" s="133">
        <v>28</v>
      </c>
      <c r="S209" s="135" t="str">
        <f t="shared" ca="1" si="20"/>
        <v/>
      </c>
      <c r="AH209" t="s">
        <v>447</v>
      </c>
      <c r="AI209">
        <v>5.4600000000000004E-4</v>
      </c>
    </row>
    <row r="210" spans="1:35">
      <c r="A210" s="133">
        <f t="shared" si="21"/>
        <v>4</v>
      </c>
      <c r="E210" s="133">
        <v>29</v>
      </c>
      <c r="S210" s="135" t="str">
        <f t="shared" ca="1" si="20"/>
        <v/>
      </c>
      <c r="AH210" t="s">
        <v>448</v>
      </c>
      <c r="AI210">
        <v>3.9100000000000002E-4</v>
      </c>
    </row>
    <row r="211" spans="1:35">
      <c r="A211" s="133">
        <f t="shared" si="21"/>
        <v>4</v>
      </c>
      <c r="E211" s="133">
        <v>30</v>
      </c>
      <c r="S211" s="135" t="str">
        <f t="shared" ca="1" si="20"/>
        <v/>
      </c>
      <c r="AH211" t="s">
        <v>449</v>
      </c>
      <c r="AI211">
        <v>0</v>
      </c>
    </row>
    <row r="212" spans="1:35">
      <c r="A212" s="133">
        <f t="shared" si="21"/>
        <v>4</v>
      </c>
      <c r="E212" s="133">
        <v>31</v>
      </c>
      <c r="S212" s="135" t="str">
        <f t="shared" ca="1" si="20"/>
        <v/>
      </c>
      <c r="AH212" t="s">
        <v>450</v>
      </c>
      <c r="AI212">
        <v>0</v>
      </c>
    </row>
    <row r="213" spans="1:35">
      <c r="A213" s="133">
        <f t="shared" si="21"/>
        <v>4</v>
      </c>
      <c r="E213" s="133">
        <v>32</v>
      </c>
      <c r="S213" s="135" t="str">
        <f t="shared" ca="1" si="20"/>
        <v/>
      </c>
      <c r="AH213" t="s">
        <v>451</v>
      </c>
      <c r="AI213">
        <v>2.0000000000000001E-4</v>
      </c>
    </row>
    <row r="214" spans="1:35">
      <c r="A214" s="133">
        <f t="shared" si="21"/>
        <v>4</v>
      </c>
      <c r="E214" s="133">
        <v>33</v>
      </c>
      <c r="S214" s="135" t="str">
        <f t="shared" ca="1" si="20"/>
        <v/>
      </c>
      <c r="AH214" t="s">
        <v>452</v>
      </c>
      <c r="AI214">
        <v>4.8299999999999998E-4</v>
      </c>
    </row>
    <row r="215" spans="1:35">
      <c r="A215" s="133">
        <f t="shared" si="21"/>
        <v>4</v>
      </c>
      <c r="E215" s="133">
        <v>34</v>
      </c>
      <c r="S215" s="135" t="str">
        <f t="shared" ca="1" si="20"/>
        <v/>
      </c>
      <c r="AH215" t="s">
        <v>453</v>
      </c>
      <c r="AI215">
        <v>5.1900000000000004E-4</v>
      </c>
    </row>
    <row r="216" spans="1:35">
      <c r="A216" s="133">
        <f t="shared" si="21"/>
        <v>4</v>
      </c>
      <c r="E216" s="133">
        <v>35</v>
      </c>
      <c r="S216" s="135" t="str">
        <f t="shared" ca="1" si="20"/>
        <v/>
      </c>
      <c r="AH216" t="s">
        <v>454</v>
      </c>
      <c r="AI216">
        <v>3.8299999999999999E-4</v>
      </c>
    </row>
    <row r="217" spans="1:35">
      <c r="A217" s="133">
        <f t="shared" si="21"/>
        <v>4</v>
      </c>
      <c r="E217" s="133">
        <v>36</v>
      </c>
      <c r="S217" s="135" t="str">
        <f t="shared" ca="1" si="20"/>
        <v/>
      </c>
      <c r="AH217" t="s">
        <v>455</v>
      </c>
      <c r="AI217" t="s">
        <v>308</v>
      </c>
    </row>
    <row r="218" spans="1:35">
      <c r="A218" s="133">
        <f t="shared" si="21"/>
        <v>4</v>
      </c>
      <c r="E218" s="133">
        <v>37</v>
      </c>
      <c r="S218" s="135" t="str">
        <f t="shared" ca="1" si="20"/>
        <v/>
      </c>
      <c r="AH218" t="s">
        <v>456</v>
      </c>
      <c r="AI218" t="s">
        <v>457</v>
      </c>
    </row>
    <row r="219" spans="1:35">
      <c r="A219" s="133">
        <f t="shared" si="21"/>
        <v>4</v>
      </c>
      <c r="E219" s="133">
        <v>38</v>
      </c>
      <c r="S219" s="135" t="str">
        <f t="shared" ca="1" si="20"/>
        <v/>
      </c>
      <c r="AH219" t="s">
        <v>458</v>
      </c>
      <c r="AI219">
        <v>0</v>
      </c>
    </row>
    <row r="220" spans="1:35">
      <c r="A220" s="133">
        <f t="shared" si="21"/>
        <v>4</v>
      </c>
      <c r="E220" s="133">
        <v>39</v>
      </c>
      <c r="S220" s="135" t="str">
        <f t="shared" ca="1" si="20"/>
        <v/>
      </c>
      <c r="AH220" t="s">
        <v>459</v>
      </c>
      <c r="AI220" t="s">
        <v>308</v>
      </c>
    </row>
    <row r="221" spans="1:35">
      <c r="A221" s="133">
        <f t="shared" si="21"/>
        <v>4</v>
      </c>
      <c r="E221" s="133">
        <v>40</v>
      </c>
      <c r="S221" s="135" t="str">
        <f t="shared" ca="1" si="20"/>
        <v/>
      </c>
      <c r="AH221" t="s">
        <v>460</v>
      </c>
      <c r="AI221">
        <v>5.2099999999999998E-4</v>
      </c>
    </row>
    <row r="222" spans="1:35">
      <c r="A222" s="133">
        <f t="shared" si="21"/>
        <v>4</v>
      </c>
      <c r="E222" s="133">
        <v>41</v>
      </c>
      <c r="S222" s="135" t="str">
        <f t="shared" ca="1" si="20"/>
        <v/>
      </c>
      <c r="AH222" t="s">
        <v>461</v>
      </c>
      <c r="AI222">
        <v>3.3500000000000001E-4</v>
      </c>
    </row>
    <row r="223" spans="1:35">
      <c r="A223" s="133">
        <f t="shared" si="21"/>
        <v>4</v>
      </c>
      <c r="E223" s="133">
        <v>42</v>
      </c>
      <c r="S223" s="135" t="str">
        <f t="shared" ca="1" si="20"/>
        <v/>
      </c>
      <c r="AH223" t="s">
        <v>462</v>
      </c>
      <c r="AI223">
        <v>3.9199999999999999E-4</v>
      </c>
    </row>
    <row r="224" spans="1:35">
      <c r="A224" s="133">
        <f t="shared" si="21"/>
        <v>4</v>
      </c>
      <c r="E224" s="133">
        <v>43</v>
      </c>
      <c r="S224" s="135" t="str">
        <f t="shared" ca="1" si="20"/>
        <v/>
      </c>
      <c r="AH224" t="s">
        <v>463</v>
      </c>
      <c r="AI224">
        <v>6.4199999999999999E-4</v>
      </c>
    </row>
    <row r="225" spans="1:35">
      <c r="A225" s="133">
        <f t="shared" si="21"/>
        <v>4</v>
      </c>
      <c r="E225" s="133">
        <v>44</v>
      </c>
      <c r="S225" s="135" t="str">
        <f t="shared" ca="1" si="20"/>
        <v/>
      </c>
      <c r="AH225" t="s">
        <v>464</v>
      </c>
      <c r="AI225">
        <v>3.9199999999999999E-4</v>
      </c>
    </row>
    <row r="226" spans="1:35">
      <c r="A226" s="133">
        <f t="shared" si="21"/>
        <v>4</v>
      </c>
      <c r="E226" s="133">
        <v>45</v>
      </c>
      <c r="S226" s="135" t="str">
        <f t="shared" ca="1" si="20"/>
        <v/>
      </c>
      <c r="AH226" t="s">
        <v>465</v>
      </c>
      <c r="AI226">
        <v>6.69E-4</v>
      </c>
    </row>
    <row r="227" spans="1:35">
      <c r="A227" s="133">
        <f t="shared" si="21"/>
        <v>4</v>
      </c>
      <c r="E227" s="133">
        <v>46</v>
      </c>
      <c r="S227" s="135" t="str">
        <f t="shared" ca="1" si="20"/>
        <v/>
      </c>
      <c r="AH227" t="s">
        <v>466</v>
      </c>
      <c r="AI227">
        <v>3.9199999999999999E-4</v>
      </c>
    </row>
    <row r="228" spans="1:35">
      <c r="A228" s="133">
        <f t="shared" si="21"/>
        <v>4</v>
      </c>
      <c r="E228" s="133">
        <v>47</v>
      </c>
      <c r="S228" s="135" t="str">
        <f t="shared" ca="1" si="20"/>
        <v/>
      </c>
      <c r="AH228" t="s">
        <v>467</v>
      </c>
      <c r="AI228">
        <v>3.9199999999999999E-4</v>
      </c>
    </row>
    <row r="229" spans="1:35">
      <c r="A229" s="133">
        <f t="shared" si="21"/>
        <v>4</v>
      </c>
      <c r="E229" s="133">
        <v>48</v>
      </c>
      <c r="S229" s="135" t="str">
        <f t="shared" ca="1" si="20"/>
        <v/>
      </c>
      <c r="AH229" t="s">
        <v>468</v>
      </c>
      <c r="AI229">
        <v>3.88E-4</v>
      </c>
    </row>
    <row r="230" spans="1:35">
      <c r="A230" s="133">
        <f t="shared" si="21"/>
        <v>4</v>
      </c>
      <c r="E230" s="133">
        <v>49</v>
      </c>
      <c r="S230" s="135" t="str">
        <f t="shared" ca="1" si="20"/>
        <v/>
      </c>
      <c r="AH230" t="s">
        <v>469</v>
      </c>
      <c r="AI230">
        <v>5.1999999999999995E-4</v>
      </c>
    </row>
    <row r="231" spans="1:35">
      <c r="A231" s="133">
        <f t="shared" si="21"/>
        <v>4</v>
      </c>
      <c r="E231" s="133">
        <v>50</v>
      </c>
      <c r="S231" s="135" t="str">
        <f t="shared" ca="1" si="20"/>
        <v/>
      </c>
      <c r="AH231" t="s">
        <v>470</v>
      </c>
      <c r="AI231">
        <v>4.3600000000000003E-4</v>
      </c>
    </row>
    <row r="232" spans="1:35">
      <c r="A232" s="133">
        <f t="shared" si="21"/>
        <v>4</v>
      </c>
      <c r="E232" s="133">
        <v>51</v>
      </c>
      <c r="S232" s="135" t="str">
        <f t="shared" ca="1" si="20"/>
        <v/>
      </c>
      <c r="AH232" t="s">
        <v>471</v>
      </c>
      <c r="AI232">
        <v>5.1000000000000004E-4</v>
      </c>
    </row>
    <row r="233" spans="1:35">
      <c r="A233" s="133">
        <f t="shared" si="21"/>
        <v>4</v>
      </c>
      <c r="E233" s="133">
        <v>52</v>
      </c>
      <c r="S233" s="135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3">
        <f>(ROW()+58)/60</f>
        <v>5</v>
      </c>
      <c r="B242" s="134" t="str">
        <f ca="1">INDIRECT("select!E"&amp;TEXT($B$1+A242,"#"))</f>
        <v>서비스</v>
      </c>
      <c r="C242" s="133">
        <f ca="1">VLOOKUP(B242,$A$3181:$D$3190,4,0)</f>
        <v>71</v>
      </c>
      <c r="D242" s="133">
        <f ca="1">VLOOKUP(B242,$A$3181:$D$3190,3,0)</f>
        <v>16</v>
      </c>
      <c r="E242" s="133">
        <v>1</v>
      </c>
      <c r="F242" s="135" t="str">
        <f t="shared" ref="F242:F264" ca="1" si="22">IF(E242&lt;=INDIRECT("D$"&amp;TEXT(ROW()-E242+1,"#")),INDIRECT("E$"&amp;TEXT($F$1+INDIRECT("C$"&amp;TEXT(ROW()-E242+1,"#"))+E242-1,"#")),"")</f>
        <v>건설</v>
      </c>
      <c r="G242" s="134" t="str">
        <f ca="1">INDIRECT("select!G"&amp;TEXT($B$1+A242,"#"))</f>
        <v>폐기물 처리</v>
      </c>
      <c r="H242" s="133">
        <f ca="1">VLOOKUP(G242,E$3181:G$3219,3,0)</f>
        <v>69</v>
      </c>
      <c r="I242" s="133">
        <f ca="1">VLOOKUP(G242,E$3181:G$3219,2,0)</f>
        <v>1</v>
      </c>
      <c r="J242" s="135" t="str">
        <f t="shared" ref="J242:J250" ca="1" si="23">IF(E242&lt;=INDIRECT("I$"&amp;TEXT(ROW()-E242+1,"#")),INDIRECT("H$"&amp;TEXT($F$1+INDIRECT("H$"&amp;TEXT(ROW()-E242+1,"#"))+E242-1,"#")),"")</f>
        <v>폐기물 처리</v>
      </c>
      <c r="K242" s="136" t="str">
        <f ca="1">INDIRECT("select!H"&amp;TEXT($B$1+A242,"#"))</f>
        <v>폐기물 처리</v>
      </c>
      <c r="L242" s="133">
        <f ca="1">VLOOKUP(K242,H$3181:J$3287,3,0)</f>
        <v>281</v>
      </c>
      <c r="M242" s="133">
        <f ca="1">VLOOKUP(K242,H$3181:J$3287,2,0)</f>
        <v>2</v>
      </c>
      <c r="N242" s="135" t="str">
        <f t="shared" ref="N242:N264" ca="1" si="24">IF(E242&lt;=INDIRECT("M$"&amp;TEXT(ROW()-E242+1,"#")),INDIRECT("K$"&amp;TEXT($F$1+INDIRECT("L$"&amp;TEXT(ROW()-E242+1,"#"))+E242-1,"#")),"")</f>
        <v>폐기물 처리(공영)★★</v>
      </c>
      <c r="O242" s="136" t="str">
        <f ca="1">INDIRECT("select!I"&amp;TEXT($B$1+A242,"#"))</f>
        <v>폐기물 처리(산업)</v>
      </c>
      <c r="Q242" s="133">
        <f ca="1">VLOOKUP(O242,K$3181:O$3570,5,0)</f>
        <v>2985</v>
      </c>
      <c r="R242" s="133">
        <f ca="1">VLOOKUP(O242,K$3181:O$3570,4,0)</f>
        <v>1</v>
      </c>
      <c r="S242" s="135" t="str">
        <f t="shared" ref="S242:S293" ca="1" si="25">IF(E242&lt;=INDIRECT("R$"&amp;TEXT(ROW()-E242+1,"#")),INDIRECT("P$"&amp;TEXT($F$1+INDIRECT("Q$"&amp;TEXT(ROW()-E242+1,"#"))+E242-1,"#")),"")</f>
        <v>폐기물 처리(산업)</v>
      </c>
      <c r="T242" s="133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33">
        <f t="shared" ref="A243:A293" si="26">A242</f>
        <v>5</v>
      </c>
      <c r="E243" s="133">
        <v>2</v>
      </c>
      <c r="F243" s="135" t="str">
        <f t="shared" ca="1" si="22"/>
        <v>전력·열</v>
      </c>
      <c r="J243" s="135" t="str">
        <f t="shared" ca="1" si="23"/>
        <v/>
      </c>
      <c r="N243" s="135" t="str">
        <f t="shared" ca="1" si="24"/>
        <v>폐기물 처리(산업)</v>
      </c>
      <c r="S243" s="135" t="str">
        <f t="shared" ca="1" si="25"/>
        <v/>
      </c>
      <c r="AH243" t="s">
        <v>482</v>
      </c>
      <c r="AI243">
        <v>2.5300000000000002E-4</v>
      </c>
    </row>
    <row r="244" spans="1:35">
      <c r="A244" s="133">
        <f t="shared" si="26"/>
        <v>5</v>
      </c>
      <c r="E244" s="133">
        <v>3</v>
      </c>
      <c r="F244" s="135" t="str">
        <f t="shared" ca="1" si="22"/>
        <v>수도</v>
      </c>
      <c r="J244" s="135" t="str">
        <f t="shared" ca="1" si="23"/>
        <v/>
      </c>
      <c r="N244" s="135" t="str">
        <f t="shared" ca="1" si="24"/>
        <v/>
      </c>
      <c r="S244" s="135" t="str">
        <f t="shared" ca="1" si="25"/>
        <v/>
      </c>
      <c r="AH244" t="s">
        <v>483</v>
      </c>
      <c r="AI244">
        <v>2.99E-4</v>
      </c>
    </row>
    <row r="245" spans="1:35">
      <c r="A245" s="133">
        <f t="shared" si="26"/>
        <v>5</v>
      </c>
      <c r="E245" s="133">
        <v>4</v>
      </c>
      <c r="F245" s="135" t="str">
        <f t="shared" ca="1" si="22"/>
        <v>폐기물 처리</v>
      </c>
      <c r="J245" s="135" t="str">
        <f t="shared" ca="1" si="23"/>
        <v/>
      </c>
      <c r="N245" s="135" t="str">
        <f t="shared" ca="1" si="24"/>
        <v/>
      </c>
      <c r="S245" s="135" t="str">
        <f t="shared" ca="1" si="25"/>
        <v/>
      </c>
      <c r="AH245" t="s">
        <v>484</v>
      </c>
      <c r="AI245">
        <v>5.3899999999999998E-4</v>
      </c>
    </row>
    <row r="246" spans="1:35">
      <c r="A246" s="133">
        <f t="shared" si="26"/>
        <v>5</v>
      </c>
      <c r="E246" s="133">
        <v>5</v>
      </c>
      <c r="F246" s="135" t="str">
        <f t="shared" ca="1" si="22"/>
        <v>상업</v>
      </c>
      <c r="J246" s="135" t="str">
        <f t="shared" ca="1" si="23"/>
        <v/>
      </c>
      <c r="N246" s="135" t="str">
        <f t="shared" ca="1" si="24"/>
        <v/>
      </c>
      <c r="S246" s="135" t="str">
        <f t="shared" ca="1" si="25"/>
        <v/>
      </c>
      <c r="AH246" t="s">
        <v>485</v>
      </c>
      <c r="AI246">
        <v>0</v>
      </c>
    </row>
    <row r="247" spans="1:35">
      <c r="A247" s="133">
        <f t="shared" si="26"/>
        <v>5</v>
      </c>
      <c r="E247" s="133">
        <v>6</v>
      </c>
      <c r="F247" s="135" t="str">
        <f t="shared" ca="1" si="22"/>
        <v>금융·보험</v>
      </c>
      <c r="J247" s="135" t="str">
        <f t="shared" ca="1" si="23"/>
        <v/>
      </c>
      <c r="N247" s="135" t="str">
        <f t="shared" ca="1" si="24"/>
        <v/>
      </c>
      <c r="S247" s="135" t="str">
        <f t="shared" ca="1" si="25"/>
        <v/>
      </c>
      <c r="AH247" t="s">
        <v>486</v>
      </c>
      <c r="AI247">
        <v>0</v>
      </c>
    </row>
    <row r="248" spans="1:35">
      <c r="A248" s="133">
        <f t="shared" si="26"/>
        <v>5</v>
      </c>
      <c r="E248" s="133">
        <v>7</v>
      </c>
      <c r="F248" s="135" t="str">
        <f t="shared" ca="1" si="22"/>
        <v>부동산</v>
      </c>
      <c r="J248" s="135" t="str">
        <f t="shared" ca="1" si="23"/>
        <v/>
      </c>
      <c r="N248" s="135" t="str">
        <f t="shared" ca="1" si="24"/>
        <v/>
      </c>
      <c r="S248" s="135" t="str">
        <f t="shared" ca="1" si="25"/>
        <v/>
      </c>
      <c r="AH248" t="s">
        <v>487</v>
      </c>
      <c r="AI248">
        <v>5.4500000000000002E-4</v>
      </c>
    </row>
    <row r="249" spans="1:35">
      <c r="A249" s="133">
        <f t="shared" si="26"/>
        <v>5</v>
      </c>
      <c r="E249" s="133">
        <v>8</v>
      </c>
      <c r="F249" s="135" t="str">
        <f t="shared" ca="1" si="22"/>
        <v>운수·우편</v>
      </c>
      <c r="J249" s="135" t="str">
        <f t="shared" ca="1" si="23"/>
        <v/>
      </c>
      <c r="N249" s="135" t="str">
        <f t="shared" ca="1" si="24"/>
        <v/>
      </c>
      <c r="S249" s="135" t="str">
        <f t="shared" ca="1" si="25"/>
        <v/>
      </c>
      <c r="AH249" t="s">
        <v>488</v>
      </c>
      <c r="AI249">
        <v>4.2900000000000002E-4</v>
      </c>
    </row>
    <row r="250" spans="1:35">
      <c r="A250" s="133">
        <f t="shared" si="26"/>
        <v>5</v>
      </c>
      <c r="E250" s="133">
        <v>9</v>
      </c>
      <c r="F250" s="135" t="str">
        <f t="shared" ca="1" si="22"/>
        <v>정보통신</v>
      </c>
      <c r="J250" s="135" t="str">
        <f t="shared" ca="1" si="23"/>
        <v/>
      </c>
      <c r="N250" s="135" t="str">
        <f t="shared" ca="1" si="24"/>
        <v/>
      </c>
      <c r="S250" s="135" t="str">
        <f t="shared" ca="1" si="25"/>
        <v/>
      </c>
      <c r="AH250" t="s">
        <v>489</v>
      </c>
      <c r="AI250">
        <v>4.2099999999999999E-4</v>
      </c>
    </row>
    <row r="251" spans="1:35">
      <c r="A251" s="133">
        <f t="shared" si="26"/>
        <v>5</v>
      </c>
      <c r="E251" s="133">
        <v>10</v>
      </c>
      <c r="F251" s="135" t="str">
        <f t="shared" ca="1" si="22"/>
        <v>공무</v>
      </c>
      <c r="N251" s="135" t="str">
        <f t="shared" ca="1" si="24"/>
        <v/>
      </c>
      <c r="S251" s="135" t="str">
        <f t="shared" ca="1" si="25"/>
        <v/>
      </c>
      <c r="AH251" t="s">
        <v>490</v>
      </c>
      <c r="AI251">
        <v>2.9300000000000002E-4</v>
      </c>
    </row>
    <row r="252" spans="1:35">
      <c r="A252" s="133">
        <f t="shared" si="26"/>
        <v>5</v>
      </c>
      <c r="E252" s="133">
        <v>11</v>
      </c>
      <c r="F252" s="135" t="str">
        <f t="shared" ca="1" si="22"/>
        <v>교육·연구</v>
      </c>
      <c r="N252" s="135" t="str">
        <f t="shared" ca="1" si="24"/>
        <v/>
      </c>
      <c r="S252" s="135" t="str">
        <f t="shared" ca="1" si="25"/>
        <v/>
      </c>
      <c r="AH252" t="s">
        <v>491</v>
      </c>
      <c r="AI252">
        <v>4.73E-4</v>
      </c>
    </row>
    <row r="253" spans="1:35">
      <c r="A253" s="133">
        <f t="shared" si="26"/>
        <v>5</v>
      </c>
      <c r="E253" s="133">
        <v>12</v>
      </c>
      <c r="F253" s="135" t="str">
        <f t="shared" ca="1" si="22"/>
        <v>의료·복지</v>
      </c>
      <c r="N253" s="135" t="str">
        <f t="shared" ca="1" si="24"/>
        <v/>
      </c>
      <c r="S253" s="135" t="str">
        <f t="shared" ca="1" si="25"/>
        <v/>
      </c>
      <c r="AH253" t="s">
        <v>492</v>
      </c>
      <c r="AI253">
        <v>4.9799999999999996E-4</v>
      </c>
    </row>
    <row r="254" spans="1:35">
      <c r="A254" s="133">
        <f t="shared" si="26"/>
        <v>5</v>
      </c>
      <c r="E254" s="133">
        <v>13</v>
      </c>
      <c r="F254" s="135" t="str">
        <f t="shared" ca="1" si="22"/>
        <v>그 밖에 분류되지 않는 회원제단체</v>
      </c>
      <c r="N254" s="135" t="str">
        <f t="shared" ca="1" si="24"/>
        <v/>
      </c>
      <c r="S254" s="135" t="str">
        <f t="shared" ca="1" si="25"/>
        <v/>
      </c>
      <c r="AH254" t="s">
        <v>493</v>
      </c>
      <c r="AI254">
        <v>5.2499999999999997E-4</v>
      </c>
    </row>
    <row r="255" spans="1:35">
      <c r="A255" s="133">
        <f t="shared" si="26"/>
        <v>5</v>
      </c>
      <c r="E255" s="133">
        <v>14</v>
      </c>
      <c r="F255" s="135" t="str">
        <f t="shared" ca="1" si="22"/>
        <v>대 사업소 서비스</v>
      </c>
      <c r="N255" s="135" t="str">
        <f t="shared" ca="1" si="24"/>
        <v/>
      </c>
      <c r="S255" s="135" t="str">
        <f t="shared" ca="1" si="25"/>
        <v/>
      </c>
      <c r="AH255" t="s">
        <v>494</v>
      </c>
      <c r="AI255">
        <v>5.31E-4</v>
      </c>
    </row>
    <row r="256" spans="1:35">
      <c r="A256" s="133">
        <f t="shared" si="26"/>
        <v>5</v>
      </c>
      <c r="E256" s="133">
        <v>15</v>
      </c>
      <c r="F256" s="135" t="str">
        <f t="shared" ca="1" si="22"/>
        <v>대 개인 서비스</v>
      </c>
      <c r="N256" s="135" t="str">
        <f t="shared" ca="1" si="24"/>
        <v/>
      </c>
      <c r="S256" s="135" t="str">
        <f t="shared" ca="1" si="25"/>
        <v/>
      </c>
      <c r="AH256" t="s">
        <v>495</v>
      </c>
      <c r="AI256">
        <v>0</v>
      </c>
    </row>
    <row r="257" spans="1:35">
      <c r="A257" s="133">
        <f t="shared" si="26"/>
        <v>5</v>
      </c>
      <c r="E257" s="133">
        <v>16</v>
      </c>
      <c r="F257" s="135">
        <f t="shared" ca="1" si="22"/>
        <v>0</v>
      </c>
      <c r="N257" s="135" t="str">
        <f t="shared" ca="1" si="24"/>
        <v/>
      </c>
      <c r="S257" s="135" t="str">
        <f t="shared" ca="1" si="25"/>
        <v/>
      </c>
      <c r="AH257" t="s">
        <v>496</v>
      </c>
      <c r="AI257">
        <v>0</v>
      </c>
    </row>
    <row r="258" spans="1:35">
      <c r="A258" s="133">
        <f t="shared" si="26"/>
        <v>5</v>
      </c>
      <c r="E258" s="133">
        <v>17</v>
      </c>
      <c r="F258" s="135" t="str">
        <f t="shared" ca="1" si="22"/>
        <v/>
      </c>
      <c r="N258" s="135" t="str">
        <f t="shared" ca="1" si="24"/>
        <v/>
      </c>
      <c r="S258" s="135" t="str">
        <f t="shared" ca="1" si="25"/>
        <v/>
      </c>
      <c r="AH258" t="s">
        <v>497</v>
      </c>
      <c r="AI258">
        <v>3.8999999999999999E-4</v>
      </c>
    </row>
    <row r="259" spans="1:35">
      <c r="A259" s="133">
        <f t="shared" si="26"/>
        <v>5</v>
      </c>
      <c r="E259" s="133">
        <v>18</v>
      </c>
      <c r="F259" s="135" t="str">
        <f t="shared" ca="1" si="22"/>
        <v/>
      </c>
      <c r="N259" s="135" t="str">
        <f t="shared" ca="1" si="24"/>
        <v/>
      </c>
      <c r="S259" s="135" t="str">
        <f t="shared" ca="1" si="25"/>
        <v/>
      </c>
      <c r="AH259" t="s">
        <v>498</v>
      </c>
      <c r="AI259">
        <v>3.8999999999999999E-4</v>
      </c>
    </row>
    <row r="260" spans="1:35">
      <c r="A260" s="133">
        <f t="shared" si="26"/>
        <v>5</v>
      </c>
      <c r="E260" s="133">
        <v>19</v>
      </c>
      <c r="F260" s="135" t="str">
        <f t="shared" ca="1" si="22"/>
        <v/>
      </c>
      <c r="N260" s="135" t="str">
        <f t="shared" ca="1" si="24"/>
        <v/>
      </c>
      <c r="S260" s="135" t="str">
        <f t="shared" ca="1" si="25"/>
        <v/>
      </c>
      <c r="AH260" t="s">
        <v>499</v>
      </c>
      <c r="AI260">
        <v>3.8999999999999999E-4</v>
      </c>
    </row>
    <row r="261" spans="1:35">
      <c r="A261" s="133">
        <f t="shared" si="26"/>
        <v>5</v>
      </c>
      <c r="E261" s="133">
        <v>20</v>
      </c>
      <c r="F261" s="135" t="str">
        <f t="shared" ca="1" si="22"/>
        <v/>
      </c>
      <c r="N261" s="135" t="str">
        <f t="shared" ca="1" si="24"/>
        <v/>
      </c>
      <c r="S261" s="135" t="str">
        <f t="shared" ca="1" si="25"/>
        <v/>
      </c>
      <c r="AH261" t="s">
        <v>500</v>
      </c>
      <c r="AI261">
        <v>3.4299999999999999E-4</v>
      </c>
    </row>
    <row r="262" spans="1:35">
      <c r="A262" s="133">
        <f t="shared" si="26"/>
        <v>5</v>
      </c>
      <c r="E262" s="133">
        <v>21</v>
      </c>
      <c r="F262" s="135" t="str">
        <f t="shared" ca="1" si="22"/>
        <v/>
      </c>
      <c r="N262" s="135" t="str">
        <f t="shared" ca="1" si="24"/>
        <v/>
      </c>
      <c r="S262" s="135" t="str">
        <f t="shared" ca="1" si="25"/>
        <v/>
      </c>
      <c r="AH262" t="s">
        <v>501</v>
      </c>
      <c r="AI262">
        <v>2.4800000000000001E-4</v>
      </c>
    </row>
    <row r="263" spans="1:35">
      <c r="A263" s="133">
        <f t="shared" si="26"/>
        <v>5</v>
      </c>
      <c r="E263" s="133">
        <v>22</v>
      </c>
      <c r="F263" s="135" t="str">
        <f t="shared" ca="1" si="22"/>
        <v/>
      </c>
      <c r="N263" s="135" t="str">
        <f t="shared" ca="1" si="24"/>
        <v/>
      </c>
      <c r="S263" s="135" t="str">
        <f t="shared" ca="1" si="25"/>
        <v/>
      </c>
      <c r="AH263" t="s">
        <v>502</v>
      </c>
      <c r="AI263">
        <v>0</v>
      </c>
    </row>
    <row r="264" spans="1:35">
      <c r="A264" s="133">
        <f t="shared" si="26"/>
        <v>5</v>
      </c>
      <c r="E264" s="133">
        <v>23</v>
      </c>
      <c r="F264" s="135" t="str">
        <f t="shared" ca="1" si="22"/>
        <v/>
      </c>
      <c r="N264" s="135" t="str">
        <f t="shared" ca="1" si="24"/>
        <v/>
      </c>
      <c r="S264" s="135" t="str">
        <f t="shared" ca="1" si="25"/>
        <v/>
      </c>
      <c r="AH264" t="s">
        <v>503</v>
      </c>
      <c r="AI264">
        <v>6.29E-4</v>
      </c>
    </row>
    <row r="265" spans="1:35">
      <c r="A265" s="133">
        <f t="shared" si="26"/>
        <v>5</v>
      </c>
      <c r="E265" s="133">
        <v>24</v>
      </c>
      <c r="S265" s="135" t="str">
        <f t="shared" ca="1" si="25"/>
        <v/>
      </c>
      <c r="AH265" t="s">
        <v>504</v>
      </c>
      <c r="AI265">
        <v>4.2200000000000001E-4</v>
      </c>
    </row>
    <row r="266" spans="1:35">
      <c r="A266" s="133">
        <f t="shared" si="26"/>
        <v>5</v>
      </c>
      <c r="E266" s="133">
        <v>25</v>
      </c>
      <c r="S266" s="135" t="str">
        <f t="shared" ca="1" si="25"/>
        <v/>
      </c>
      <c r="AH266" t="s">
        <v>505</v>
      </c>
      <c r="AI266">
        <v>3.01E-4</v>
      </c>
    </row>
    <row r="267" spans="1:35">
      <c r="A267" s="133">
        <f t="shared" si="26"/>
        <v>5</v>
      </c>
      <c r="E267" s="133">
        <v>26</v>
      </c>
      <c r="S267" s="135" t="str">
        <f t="shared" ca="1" si="25"/>
        <v/>
      </c>
      <c r="AH267" t="s">
        <v>506</v>
      </c>
      <c r="AI267">
        <v>3.6900000000000002E-4</v>
      </c>
    </row>
    <row r="268" spans="1:35">
      <c r="A268" s="133">
        <f t="shared" si="26"/>
        <v>5</v>
      </c>
      <c r="E268" s="133">
        <v>27</v>
      </c>
      <c r="S268" s="135" t="str">
        <f t="shared" ca="1" si="25"/>
        <v/>
      </c>
      <c r="AH268" t="s">
        <v>507</v>
      </c>
      <c r="AI268">
        <v>2.7799999999999998E-4</v>
      </c>
    </row>
    <row r="269" spans="1:35">
      <c r="A269" s="133">
        <f t="shared" si="26"/>
        <v>5</v>
      </c>
      <c r="E269" s="133">
        <v>28</v>
      </c>
      <c r="S269" s="135" t="str">
        <f t="shared" ca="1" si="25"/>
        <v/>
      </c>
      <c r="AH269" t="s">
        <v>508</v>
      </c>
      <c r="AI269">
        <v>6.3599999999999996E-4</v>
      </c>
    </row>
    <row r="270" spans="1:35">
      <c r="A270" s="133">
        <f t="shared" si="26"/>
        <v>5</v>
      </c>
      <c r="E270" s="133">
        <v>29</v>
      </c>
      <c r="S270" s="135" t="str">
        <f t="shared" ca="1" si="25"/>
        <v/>
      </c>
      <c r="AH270" t="s">
        <v>509</v>
      </c>
      <c r="AI270">
        <v>0</v>
      </c>
    </row>
    <row r="271" spans="1:35">
      <c r="A271" s="133">
        <f t="shared" si="26"/>
        <v>5</v>
      </c>
      <c r="E271" s="133">
        <v>30</v>
      </c>
      <c r="S271" s="135" t="str">
        <f t="shared" ca="1" si="25"/>
        <v/>
      </c>
      <c r="AH271" t="s">
        <v>510</v>
      </c>
      <c r="AI271">
        <v>5.7799999999999995E-4</v>
      </c>
    </row>
    <row r="272" spans="1:35">
      <c r="A272" s="133">
        <f t="shared" si="26"/>
        <v>5</v>
      </c>
      <c r="E272" s="133">
        <v>31</v>
      </c>
      <c r="S272" s="135" t="str">
        <f t="shared" ca="1" si="25"/>
        <v/>
      </c>
      <c r="AH272" t="s">
        <v>511</v>
      </c>
      <c r="AI272">
        <v>3.79E-4</v>
      </c>
    </row>
    <row r="273" spans="1:35">
      <c r="A273" s="133">
        <f t="shared" si="26"/>
        <v>5</v>
      </c>
      <c r="E273" s="133">
        <v>32</v>
      </c>
      <c r="S273" s="135" t="str">
        <f t="shared" ca="1" si="25"/>
        <v/>
      </c>
      <c r="AH273" t="s">
        <v>512</v>
      </c>
      <c r="AI273">
        <v>2.5599999999999999E-4</v>
      </c>
    </row>
    <row r="274" spans="1:35">
      <c r="A274" s="133">
        <f t="shared" si="26"/>
        <v>5</v>
      </c>
      <c r="E274" s="133">
        <v>33</v>
      </c>
      <c r="S274" s="135" t="str">
        <f t="shared" ca="1" si="25"/>
        <v/>
      </c>
      <c r="AH274" t="s">
        <v>513</v>
      </c>
      <c r="AI274">
        <v>4.08E-4</v>
      </c>
    </row>
    <row r="275" spans="1:35">
      <c r="A275" s="133">
        <f t="shared" si="26"/>
        <v>5</v>
      </c>
      <c r="E275" s="133">
        <v>34</v>
      </c>
      <c r="S275" s="135" t="str">
        <f t="shared" ca="1" si="25"/>
        <v/>
      </c>
      <c r="AH275" t="s">
        <v>514</v>
      </c>
      <c r="AI275">
        <v>0</v>
      </c>
    </row>
    <row r="276" spans="1:35">
      <c r="A276" s="133">
        <f t="shared" si="26"/>
        <v>5</v>
      </c>
      <c r="E276" s="133">
        <v>35</v>
      </c>
      <c r="S276" s="135" t="str">
        <f t="shared" ca="1" si="25"/>
        <v/>
      </c>
      <c r="AH276" t="s">
        <v>515</v>
      </c>
      <c r="AI276">
        <v>0</v>
      </c>
    </row>
    <row r="277" spans="1:35">
      <c r="A277" s="133">
        <f t="shared" si="26"/>
        <v>5</v>
      </c>
      <c r="E277" s="133">
        <v>36</v>
      </c>
      <c r="S277" s="135" t="str">
        <f t="shared" ca="1" si="25"/>
        <v/>
      </c>
      <c r="AH277" t="s">
        <v>516</v>
      </c>
      <c r="AI277">
        <v>2.2000000000000001E-4</v>
      </c>
    </row>
    <row r="278" spans="1:35">
      <c r="A278" s="133">
        <f t="shared" si="26"/>
        <v>5</v>
      </c>
      <c r="E278" s="133">
        <v>37</v>
      </c>
      <c r="S278" s="135" t="str">
        <f t="shared" ca="1" si="25"/>
        <v/>
      </c>
      <c r="AH278" t="s">
        <v>517</v>
      </c>
      <c r="AI278">
        <v>3.3E-4</v>
      </c>
    </row>
    <row r="279" spans="1:35">
      <c r="A279" s="133">
        <f t="shared" si="26"/>
        <v>5</v>
      </c>
      <c r="E279" s="133">
        <v>38</v>
      </c>
      <c r="S279" s="135" t="str">
        <f t="shared" ca="1" si="25"/>
        <v/>
      </c>
      <c r="AH279" t="s">
        <v>518</v>
      </c>
      <c r="AI279">
        <v>3.4900000000000003E-4</v>
      </c>
    </row>
    <row r="280" spans="1:35">
      <c r="A280" s="133">
        <f t="shared" si="26"/>
        <v>5</v>
      </c>
      <c r="E280" s="133">
        <v>39</v>
      </c>
      <c r="S280" s="135" t="str">
        <f t="shared" ca="1" si="25"/>
        <v/>
      </c>
      <c r="AH280" t="s">
        <v>519</v>
      </c>
      <c r="AI280">
        <v>4.0000000000000002E-4</v>
      </c>
    </row>
    <row r="281" spans="1:35">
      <c r="A281" s="133">
        <f t="shared" si="26"/>
        <v>5</v>
      </c>
      <c r="E281" s="133">
        <v>40</v>
      </c>
      <c r="S281" s="135" t="str">
        <f t="shared" ca="1" si="25"/>
        <v/>
      </c>
      <c r="AH281" t="s">
        <v>520</v>
      </c>
      <c r="AI281">
        <v>4.0499999999999998E-4</v>
      </c>
    </row>
    <row r="282" spans="1:35">
      <c r="A282" s="133">
        <f t="shared" si="26"/>
        <v>5</v>
      </c>
      <c r="E282" s="133">
        <v>41</v>
      </c>
      <c r="S282" s="135" t="str">
        <f t="shared" ca="1" si="25"/>
        <v/>
      </c>
      <c r="AH282" t="s">
        <v>521</v>
      </c>
      <c r="AI282">
        <v>3.8499999999999998E-4</v>
      </c>
    </row>
    <row r="283" spans="1:35">
      <c r="A283" s="133">
        <f t="shared" si="26"/>
        <v>5</v>
      </c>
      <c r="E283" s="133">
        <v>42</v>
      </c>
      <c r="S283" s="135" t="str">
        <f t="shared" ca="1" si="25"/>
        <v/>
      </c>
      <c r="AH283" t="s">
        <v>522</v>
      </c>
      <c r="AI283" t="s">
        <v>308</v>
      </c>
    </row>
    <row r="284" spans="1:35">
      <c r="A284" s="133">
        <f t="shared" si="26"/>
        <v>5</v>
      </c>
      <c r="E284" s="133">
        <v>43</v>
      </c>
      <c r="S284" s="135" t="str">
        <f t="shared" ca="1" si="25"/>
        <v/>
      </c>
      <c r="AH284" t="s">
        <v>523</v>
      </c>
      <c r="AI284">
        <v>3.7800000000000003E-4</v>
      </c>
    </row>
    <row r="285" spans="1:35">
      <c r="A285" s="133">
        <f t="shared" si="26"/>
        <v>5</v>
      </c>
      <c r="E285" s="133">
        <v>44</v>
      </c>
      <c r="S285" s="135" t="str">
        <f t="shared" ca="1" si="25"/>
        <v/>
      </c>
      <c r="AH285" t="s">
        <v>524</v>
      </c>
      <c r="AI285">
        <v>0</v>
      </c>
    </row>
    <row r="286" spans="1:35">
      <c r="A286" s="133">
        <f t="shared" si="26"/>
        <v>5</v>
      </c>
      <c r="E286" s="133">
        <v>45</v>
      </c>
      <c r="S286" s="135" t="str">
        <f t="shared" ca="1" si="25"/>
        <v/>
      </c>
      <c r="AH286" t="s">
        <v>525</v>
      </c>
      <c r="AI286">
        <v>0</v>
      </c>
    </row>
    <row r="287" spans="1:35">
      <c r="A287" s="133">
        <f t="shared" si="26"/>
        <v>5</v>
      </c>
      <c r="E287" s="133">
        <v>46</v>
      </c>
      <c r="S287" s="135" t="str">
        <f t="shared" ca="1" si="25"/>
        <v/>
      </c>
      <c r="AH287" t="s">
        <v>526</v>
      </c>
      <c r="AI287">
        <v>5.04E-4</v>
      </c>
    </row>
    <row r="288" spans="1:35">
      <c r="A288" s="133">
        <f t="shared" si="26"/>
        <v>5</v>
      </c>
      <c r="E288" s="133">
        <v>47</v>
      </c>
      <c r="S288" s="135" t="str">
        <f t="shared" ca="1" si="25"/>
        <v/>
      </c>
      <c r="AH288" t="s">
        <v>527</v>
      </c>
      <c r="AI288">
        <v>4.0400000000000001E-4</v>
      </c>
    </row>
    <row r="289" spans="1:35">
      <c r="A289" s="133">
        <f t="shared" si="26"/>
        <v>5</v>
      </c>
      <c r="E289" s="133">
        <v>48</v>
      </c>
      <c r="S289" s="135" t="str">
        <f t="shared" ca="1" si="25"/>
        <v/>
      </c>
      <c r="AH289" t="s">
        <v>528</v>
      </c>
      <c r="AI289">
        <v>5.9500000000000004E-4</v>
      </c>
    </row>
    <row r="290" spans="1:35">
      <c r="A290" s="133">
        <f t="shared" si="26"/>
        <v>5</v>
      </c>
      <c r="E290" s="133">
        <v>49</v>
      </c>
      <c r="S290" s="135" t="str">
        <f t="shared" ca="1" si="25"/>
        <v/>
      </c>
      <c r="AH290" t="s">
        <v>529</v>
      </c>
      <c r="AI290">
        <v>5.3499999999999999E-4</v>
      </c>
    </row>
    <row r="291" spans="1:35">
      <c r="A291" s="133">
        <f t="shared" si="26"/>
        <v>5</v>
      </c>
      <c r="E291" s="133">
        <v>50</v>
      </c>
      <c r="S291" s="135" t="str">
        <f t="shared" ca="1" si="25"/>
        <v/>
      </c>
      <c r="AH291" t="s">
        <v>530</v>
      </c>
      <c r="AI291">
        <v>4.3199999999999998E-4</v>
      </c>
    </row>
    <row r="292" spans="1:35">
      <c r="A292" s="133">
        <f t="shared" si="26"/>
        <v>5</v>
      </c>
      <c r="E292" s="133">
        <v>51</v>
      </c>
      <c r="S292" s="135" t="str">
        <f t="shared" ca="1" si="25"/>
        <v/>
      </c>
      <c r="AH292" t="s">
        <v>531</v>
      </c>
      <c r="AI292">
        <v>0</v>
      </c>
    </row>
    <row r="293" spans="1:35">
      <c r="A293" s="133">
        <f t="shared" si="26"/>
        <v>5</v>
      </c>
      <c r="E293" s="133">
        <v>52</v>
      </c>
      <c r="S293" s="135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3">
        <f>(ROW()+58)/60</f>
        <v>6</v>
      </c>
      <c r="B302" s="134" t="str">
        <f ca="1">INDIRECT("select!E"&amp;TEXT($B$1+A302,"#"))</f>
        <v>장비</v>
      </c>
      <c r="C302" s="133">
        <f ca="1">VLOOKUP(B302,$A$3181:$D$3190,4,0)</f>
        <v>91</v>
      </c>
      <c r="D302" s="133">
        <f ca="1">VLOOKUP(B302,$A$3181:$D$3190,3,0)</f>
        <v>3</v>
      </c>
      <c r="E302" s="133">
        <v>1</v>
      </c>
      <c r="F302" s="135" t="str">
        <f t="shared" ref="F302:F324" ca="1" si="27">IF(E302&lt;=INDIRECT("D$"&amp;TEXT(ROW()-E302+1,"#")),INDIRECT("E$"&amp;TEXT($F$1+INDIRECT("C$"&amp;TEXT(ROW()-E302+1,"#"))+E302-1,"#")),"")</f>
        <v>생산용 기계</v>
      </c>
      <c r="G302" s="134" t="str">
        <f ca="1">INDIRECT("select!G"&amp;TEXT($B$1+A302,"#"))</f>
        <v>건설</v>
      </c>
      <c r="H302" s="133">
        <f ca="1">VLOOKUP(G302,E$3181:G$3219,3,0)</f>
        <v>62</v>
      </c>
      <c r="I302" s="133">
        <f ca="1">VLOOKUP(G302,E$3181:G$3219,2,0)</f>
        <v>4</v>
      </c>
      <c r="J302" s="135" t="str">
        <f t="shared" ref="J302:J310" ca="1" si="28">IF(E302&lt;=INDIRECT("I$"&amp;TEXT(ROW()-E302+1,"#")),INDIRECT("H$"&amp;TEXT($F$1+INDIRECT("H$"&amp;TEXT(ROW()-E302+1,"#"))+E302-1,"#")),"")</f>
        <v>건축</v>
      </c>
      <c r="K302" s="136" t="str">
        <f ca="1">INDIRECT("select!H"&amp;TEXT($B$1+A302,"#"))</f>
        <v>건축</v>
      </c>
      <c r="L302" s="133">
        <f ca="1">VLOOKUP(K302,H$3181:J$3287,3,0)</f>
        <v>262</v>
      </c>
      <c r="M302" s="133">
        <f ca="1">VLOOKUP(K302,H$3181:J$3287,2,0)</f>
        <v>4</v>
      </c>
      <c r="N302" s="135" t="str">
        <f t="shared" ref="N302:N324" ca="1" si="29">IF(E302&lt;=INDIRECT("M$"&amp;TEXT(ROW()-E302+1,"#")),INDIRECT("K$"&amp;TEXT($F$1+INDIRECT("L$"&amp;TEXT(ROW()-E302+1,"#"))+E302-1,"#")),"")</f>
        <v>주택건축(목조)</v>
      </c>
      <c r="O302" s="136" t="str">
        <f ca="1">INDIRECT("select!I"&amp;TEXT($B$1+A302,"#"))</f>
        <v>비주택건축(비목조)</v>
      </c>
      <c r="Q302" s="133">
        <f ca="1">VLOOKUP(O302,K$3181:O$3570,5,0)</f>
        <v>2927</v>
      </c>
      <c r="R302" s="133">
        <f ca="1">VLOOKUP(O302,K$3181:O$3570,4,0)</f>
        <v>8</v>
      </c>
      <c r="S302" s="135" t="str">
        <f t="shared" ref="S302:S353" ca="1" si="30">IF(E302&lt;=INDIRECT("R$"&amp;TEXT(ROW()-E302+1,"#")),INDIRECT("P$"&amp;TEXT($F$1+INDIRECT("Q$"&amp;TEXT(ROW()-E302+1,"#"))+E302-1,"#")),"")</f>
        <v>공장·창고</v>
      </c>
      <c r="T302" s="133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33">
        <f t="shared" ref="A303:A353" si="31">A302</f>
        <v>6</v>
      </c>
      <c r="E303" s="133">
        <v>2</v>
      </c>
      <c r="F303" s="135" t="str">
        <f t="shared" ca="1" si="27"/>
        <v>수송 기계</v>
      </c>
      <c r="J303" s="135" t="str">
        <f t="shared" ca="1" si="28"/>
        <v>건설 수리</v>
      </c>
      <c r="N303" s="135" t="str">
        <f t="shared" ca="1" si="29"/>
        <v>주택건축(비목조)</v>
      </c>
      <c r="S303" s="135" t="str">
        <f t="shared" ca="1" si="30"/>
        <v>사무소・기타</v>
      </c>
      <c r="AH303" t="s">
        <v>542</v>
      </c>
      <c r="AI303">
        <v>1.3300000000000001E-4</v>
      </c>
    </row>
    <row r="304" spans="1:35">
      <c r="A304" s="133">
        <f t="shared" si="31"/>
        <v>6</v>
      </c>
      <c r="E304" s="133">
        <v>3</v>
      </c>
      <c r="F304" s="135" t="str">
        <f t="shared" ca="1" si="27"/>
        <v>건설</v>
      </c>
      <c r="J304" s="135" t="str">
        <f t="shared" ca="1" si="28"/>
        <v>공공사업</v>
      </c>
      <c r="N304" s="135" t="str">
        <f t="shared" ca="1" si="29"/>
        <v>비주택 건축(목조)</v>
      </c>
      <c r="S304" s="135" t="str">
        <f t="shared" ca="1" si="30"/>
        <v>공장·창고</v>
      </c>
      <c r="AH304" t="s">
        <v>543</v>
      </c>
      <c r="AI304">
        <v>1.21E-4</v>
      </c>
    </row>
    <row r="305" spans="1:35">
      <c r="A305" s="133">
        <f t="shared" si="31"/>
        <v>6</v>
      </c>
      <c r="E305" s="133">
        <v>4</v>
      </c>
      <c r="F305" s="135" t="str">
        <f t="shared" ca="1" si="27"/>
        <v/>
      </c>
      <c r="J305" s="135" t="str">
        <f t="shared" ca="1" si="28"/>
        <v>기타 토목 건설</v>
      </c>
      <c r="N305" s="135" t="str">
        <f t="shared" ca="1" si="29"/>
        <v>비주택건축(비목조)</v>
      </c>
      <c r="S305" s="135" t="str">
        <f t="shared" ca="1" si="30"/>
        <v>학교</v>
      </c>
      <c r="AH305" t="s">
        <v>544</v>
      </c>
      <c r="AI305">
        <v>9.0000000000000006E-5</v>
      </c>
    </row>
    <row r="306" spans="1:35">
      <c r="A306" s="133">
        <f t="shared" si="31"/>
        <v>6</v>
      </c>
      <c r="E306" s="133">
        <v>5</v>
      </c>
      <c r="F306" s="135" t="str">
        <f t="shared" ca="1" si="27"/>
        <v/>
      </c>
      <c r="J306" s="135" t="str">
        <f t="shared" ca="1" si="28"/>
        <v/>
      </c>
      <c r="N306" s="135" t="str">
        <f t="shared" ca="1" si="29"/>
        <v/>
      </c>
      <c r="S306" s="135" t="str">
        <f t="shared" ca="1" si="30"/>
        <v>사무소・기타</v>
      </c>
      <c r="AH306" t="s">
        <v>545</v>
      </c>
      <c r="AI306">
        <v>3.8999999999999999E-4</v>
      </c>
    </row>
    <row r="307" spans="1:35">
      <c r="A307" s="133">
        <f t="shared" si="31"/>
        <v>6</v>
      </c>
      <c r="E307" s="133">
        <v>6</v>
      </c>
      <c r="F307" s="135" t="str">
        <f t="shared" ca="1" si="27"/>
        <v/>
      </c>
      <c r="J307" s="135" t="str">
        <f t="shared" ca="1" si="28"/>
        <v/>
      </c>
      <c r="N307" s="135" t="str">
        <f t="shared" ca="1" si="29"/>
        <v/>
      </c>
      <c r="S307" s="135" t="str">
        <f t="shared" ca="1" si="30"/>
        <v>공장·창고</v>
      </c>
      <c r="AH307" t="s">
        <v>546</v>
      </c>
      <c r="AI307">
        <v>2.5000000000000001E-4</v>
      </c>
    </row>
    <row r="308" spans="1:35">
      <c r="A308" s="133">
        <f t="shared" si="31"/>
        <v>6</v>
      </c>
      <c r="E308" s="133">
        <v>7</v>
      </c>
      <c r="F308" s="135" t="str">
        <f t="shared" ca="1" si="27"/>
        <v/>
      </c>
      <c r="J308" s="135" t="str">
        <f t="shared" ca="1" si="28"/>
        <v/>
      </c>
      <c r="N308" s="135" t="str">
        <f t="shared" ca="1" si="29"/>
        <v/>
      </c>
      <c r="S308" s="135" t="str">
        <f t="shared" ca="1" si="30"/>
        <v>사무소·학교·병원·점포·그 외</v>
      </c>
      <c r="AH308" t="s">
        <v>547</v>
      </c>
      <c r="AI308">
        <v>3.5E-4</v>
      </c>
    </row>
    <row r="309" spans="1:35">
      <c r="A309" s="133">
        <f t="shared" si="31"/>
        <v>6</v>
      </c>
      <c r="E309" s="133">
        <v>8</v>
      </c>
      <c r="F309" s="135" t="str">
        <f t="shared" ca="1" si="27"/>
        <v/>
      </c>
      <c r="J309" s="135" t="str">
        <f t="shared" ca="1" si="28"/>
        <v/>
      </c>
      <c r="N309" s="135" t="str">
        <f t="shared" ca="1" si="29"/>
        <v/>
      </c>
      <c r="S309" s="135" t="str">
        <f t="shared" ca="1" si="30"/>
        <v>콘크리트 블록 구조 · 기타</v>
      </c>
      <c r="AH309" t="s">
        <v>548</v>
      </c>
      <c r="AI309">
        <v>1.8799999999999999E-4</v>
      </c>
    </row>
    <row r="310" spans="1:35">
      <c r="A310" s="133">
        <f t="shared" si="31"/>
        <v>6</v>
      </c>
      <c r="E310" s="133">
        <v>9</v>
      </c>
      <c r="F310" s="135" t="str">
        <f t="shared" ca="1" si="27"/>
        <v/>
      </c>
      <c r="J310" s="135" t="str">
        <f t="shared" ca="1" si="28"/>
        <v/>
      </c>
      <c r="N310" s="135" t="str">
        <f t="shared" ca="1" si="29"/>
        <v/>
      </c>
      <c r="S310" s="135" t="str">
        <f t="shared" ca="1" si="30"/>
        <v/>
      </c>
      <c r="AH310" t="s">
        <v>549</v>
      </c>
      <c r="AI310">
        <v>1.6699999999999999E-4</v>
      </c>
    </row>
    <row r="311" spans="1:35">
      <c r="A311" s="133">
        <f t="shared" si="31"/>
        <v>6</v>
      </c>
      <c r="E311" s="133">
        <v>10</v>
      </c>
      <c r="F311" s="135" t="str">
        <f t="shared" ca="1" si="27"/>
        <v/>
      </c>
      <c r="N311" s="135" t="str">
        <f t="shared" ca="1" si="29"/>
        <v/>
      </c>
      <c r="S311" s="135" t="str">
        <f t="shared" ca="1" si="30"/>
        <v/>
      </c>
      <c r="AH311" t="s">
        <v>550</v>
      </c>
      <c r="AI311">
        <v>1.2E-4</v>
      </c>
    </row>
    <row r="312" spans="1:35">
      <c r="A312" s="133">
        <f t="shared" si="31"/>
        <v>6</v>
      </c>
      <c r="E312" s="133">
        <v>11</v>
      </c>
      <c r="F312" s="135" t="str">
        <f t="shared" ca="1" si="27"/>
        <v/>
      </c>
      <c r="N312" s="135" t="str">
        <f t="shared" ca="1" si="29"/>
        <v/>
      </c>
      <c r="S312" s="135" t="str">
        <f t="shared" ca="1" si="30"/>
        <v/>
      </c>
      <c r="AH312" t="s">
        <v>551</v>
      </c>
      <c r="AI312">
        <v>1.8799999999999999E-4</v>
      </c>
    </row>
    <row r="313" spans="1:35">
      <c r="A313" s="133">
        <f t="shared" si="31"/>
        <v>6</v>
      </c>
      <c r="E313" s="133">
        <v>12</v>
      </c>
      <c r="F313" s="135" t="str">
        <f t="shared" ca="1" si="27"/>
        <v/>
      </c>
      <c r="N313" s="135" t="str">
        <f t="shared" ca="1" si="29"/>
        <v/>
      </c>
      <c r="S313" s="135" t="str">
        <f t="shared" ca="1" si="30"/>
        <v/>
      </c>
      <c r="AH313" t="s">
        <v>552</v>
      </c>
      <c r="AI313">
        <v>5.4900000000000001E-4</v>
      </c>
    </row>
    <row r="314" spans="1:35">
      <c r="A314" s="133">
        <f t="shared" si="31"/>
        <v>6</v>
      </c>
      <c r="E314" s="133">
        <v>13</v>
      </c>
      <c r="F314" s="135" t="str">
        <f t="shared" ca="1" si="27"/>
        <v/>
      </c>
      <c r="N314" s="135" t="str">
        <f t="shared" ca="1" si="29"/>
        <v/>
      </c>
      <c r="S314" s="135" t="str">
        <f t="shared" ca="1" si="30"/>
        <v/>
      </c>
      <c r="AH314" t="s">
        <v>553</v>
      </c>
      <c r="AI314">
        <v>3.0699999999999998E-4</v>
      </c>
    </row>
    <row r="315" spans="1:35">
      <c r="A315" s="133">
        <f t="shared" si="31"/>
        <v>6</v>
      </c>
      <c r="E315" s="133">
        <v>14</v>
      </c>
      <c r="F315" s="135" t="str">
        <f t="shared" ca="1" si="27"/>
        <v/>
      </c>
      <c r="N315" s="135" t="str">
        <f t="shared" ca="1" si="29"/>
        <v/>
      </c>
      <c r="S315" s="135" t="str">
        <f t="shared" ca="1" si="30"/>
        <v/>
      </c>
      <c r="AH315" t="s">
        <v>554</v>
      </c>
      <c r="AI315">
        <v>0</v>
      </c>
    </row>
    <row r="316" spans="1:35">
      <c r="A316" s="133">
        <f t="shared" si="31"/>
        <v>6</v>
      </c>
      <c r="E316" s="133">
        <v>15</v>
      </c>
      <c r="F316" s="135" t="str">
        <f t="shared" ca="1" si="27"/>
        <v/>
      </c>
      <c r="N316" s="135" t="str">
        <f t="shared" ca="1" si="29"/>
        <v/>
      </c>
      <c r="S316" s="135" t="str">
        <f t="shared" ca="1" si="30"/>
        <v/>
      </c>
      <c r="AH316" t="s">
        <v>555</v>
      </c>
      <c r="AI316">
        <v>0</v>
      </c>
    </row>
    <row r="317" spans="1:35">
      <c r="A317" s="133">
        <f t="shared" si="31"/>
        <v>6</v>
      </c>
      <c r="E317" s="133">
        <v>16</v>
      </c>
      <c r="F317" s="135" t="str">
        <f t="shared" ca="1" si="27"/>
        <v/>
      </c>
      <c r="N317" s="135" t="str">
        <f t="shared" ca="1" si="29"/>
        <v/>
      </c>
      <c r="S317" s="135" t="str">
        <f t="shared" ca="1" si="30"/>
        <v/>
      </c>
      <c r="AH317" t="s">
        <v>556</v>
      </c>
      <c r="AI317">
        <v>2.5300000000000002E-4</v>
      </c>
    </row>
    <row r="318" spans="1:35">
      <c r="A318" s="133">
        <f t="shared" si="31"/>
        <v>6</v>
      </c>
      <c r="E318" s="133">
        <v>17</v>
      </c>
      <c r="F318" s="135" t="str">
        <f t="shared" ca="1" si="27"/>
        <v/>
      </c>
      <c r="N318" s="135" t="str">
        <f t="shared" ca="1" si="29"/>
        <v/>
      </c>
      <c r="S318" s="135" t="str">
        <f t="shared" ca="1" si="30"/>
        <v/>
      </c>
      <c r="AH318" t="s">
        <v>557</v>
      </c>
      <c r="AI318">
        <v>3.1700000000000001E-4</v>
      </c>
    </row>
    <row r="319" spans="1:35">
      <c r="A319" s="133">
        <f t="shared" si="31"/>
        <v>6</v>
      </c>
      <c r="E319" s="133">
        <v>18</v>
      </c>
      <c r="F319" s="135" t="str">
        <f t="shared" ca="1" si="27"/>
        <v/>
      </c>
      <c r="N319" s="135" t="str">
        <f t="shared" ca="1" si="29"/>
        <v/>
      </c>
      <c r="S319" s="135" t="str">
        <f t="shared" ca="1" si="30"/>
        <v/>
      </c>
      <c r="AH319" t="s">
        <v>558</v>
      </c>
      <c r="AI319">
        <v>3.3799999999999998E-4</v>
      </c>
    </row>
    <row r="320" spans="1:35">
      <c r="A320" s="133">
        <f t="shared" si="31"/>
        <v>6</v>
      </c>
      <c r="E320" s="133">
        <v>19</v>
      </c>
      <c r="F320" s="135" t="str">
        <f t="shared" ca="1" si="27"/>
        <v/>
      </c>
      <c r="N320" s="135" t="str">
        <f t="shared" ca="1" si="29"/>
        <v/>
      </c>
      <c r="S320" s="135" t="str">
        <f t="shared" ca="1" si="30"/>
        <v/>
      </c>
      <c r="AH320" t="s">
        <v>559</v>
      </c>
      <c r="AI320">
        <v>4.6799999999999999E-4</v>
      </c>
    </row>
    <row r="321" spans="1:35">
      <c r="A321" s="133">
        <f t="shared" si="31"/>
        <v>6</v>
      </c>
      <c r="E321" s="133">
        <v>20</v>
      </c>
      <c r="F321" s="135" t="str">
        <f t="shared" ca="1" si="27"/>
        <v/>
      </c>
      <c r="N321" s="135" t="str">
        <f t="shared" ca="1" si="29"/>
        <v/>
      </c>
      <c r="S321" s="135" t="str">
        <f t="shared" ca="1" si="30"/>
        <v/>
      </c>
      <c r="AH321" t="s">
        <v>560</v>
      </c>
      <c r="AI321">
        <v>2.23E-4</v>
      </c>
    </row>
    <row r="322" spans="1:35">
      <c r="A322" s="133">
        <f t="shared" si="31"/>
        <v>6</v>
      </c>
      <c r="E322" s="133">
        <v>21</v>
      </c>
      <c r="F322" s="135" t="str">
        <f t="shared" ca="1" si="27"/>
        <v/>
      </c>
      <c r="N322" s="135" t="str">
        <f t="shared" ca="1" si="29"/>
        <v/>
      </c>
      <c r="S322" s="135" t="str">
        <f t="shared" ca="1" si="30"/>
        <v/>
      </c>
      <c r="AH322" t="s">
        <v>561</v>
      </c>
      <c r="AI322">
        <v>0</v>
      </c>
    </row>
    <row r="323" spans="1:35">
      <c r="A323" s="133">
        <f t="shared" si="31"/>
        <v>6</v>
      </c>
      <c r="E323" s="133">
        <v>22</v>
      </c>
      <c r="F323" s="135" t="str">
        <f t="shared" ca="1" si="27"/>
        <v/>
      </c>
      <c r="N323" s="135" t="str">
        <f t="shared" ca="1" si="29"/>
        <v/>
      </c>
      <c r="S323" s="135" t="str">
        <f t="shared" ca="1" si="30"/>
        <v/>
      </c>
      <c r="AH323" t="s">
        <v>562</v>
      </c>
      <c r="AI323">
        <v>4.7699999999999999E-4</v>
      </c>
    </row>
    <row r="324" spans="1:35">
      <c r="A324" s="133">
        <f t="shared" si="31"/>
        <v>6</v>
      </c>
      <c r="E324" s="133">
        <v>23</v>
      </c>
      <c r="F324" s="135" t="str">
        <f t="shared" ca="1" si="27"/>
        <v/>
      </c>
      <c r="N324" s="135" t="str">
        <f t="shared" ca="1" si="29"/>
        <v/>
      </c>
      <c r="S324" s="135" t="str">
        <f t="shared" ca="1" si="30"/>
        <v/>
      </c>
      <c r="AH324" t="s">
        <v>563</v>
      </c>
      <c r="AI324">
        <v>4.3300000000000001E-4</v>
      </c>
    </row>
    <row r="325" spans="1:35">
      <c r="A325" s="133">
        <f t="shared" si="31"/>
        <v>6</v>
      </c>
      <c r="E325" s="133">
        <v>24</v>
      </c>
      <c r="S325" s="135" t="str">
        <f t="shared" ca="1" si="30"/>
        <v/>
      </c>
      <c r="AH325" t="s">
        <v>564</v>
      </c>
      <c r="AI325">
        <v>5.71E-4</v>
      </c>
    </row>
    <row r="326" spans="1:35">
      <c r="A326" s="133">
        <f t="shared" si="31"/>
        <v>6</v>
      </c>
      <c r="E326" s="133">
        <v>25</v>
      </c>
      <c r="S326" s="135" t="str">
        <f t="shared" ca="1" si="30"/>
        <v/>
      </c>
      <c r="AH326" t="s">
        <v>565</v>
      </c>
      <c r="AI326">
        <v>5.4199999999999995E-4</v>
      </c>
    </row>
    <row r="327" spans="1:35">
      <c r="A327" s="133">
        <f t="shared" si="31"/>
        <v>6</v>
      </c>
      <c r="E327" s="133">
        <v>26</v>
      </c>
      <c r="S327" s="135" t="str">
        <f t="shared" ca="1" si="30"/>
        <v/>
      </c>
      <c r="AH327" t="s">
        <v>566</v>
      </c>
      <c r="AI327">
        <v>4.8899999999999996E-4</v>
      </c>
    </row>
    <row r="328" spans="1:35">
      <c r="A328" s="133">
        <f t="shared" si="31"/>
        <v>6</v>
      </c>
      <c r="E328" s="133">
        <v>27</v>
      </c>
      <c r="S328" s="135" t="str">
        <f t="shared" ca="1" si="30"/>
        <v/>
      </c>
      <c r="AH328" t="s">
        <v>567</v>
      </c>
      <c r="AI328">
        <v>3.9199999999999999E-4</v>
      </c>
    </row>
    <row r="329" spans="1:35">
      <c r="A329" s="133">
        <f t="shared" si="31"/>
        <v>6</v>
      </c>
      <c r="E329" s="133">
        <v>28</v>
      </c>
      <c r="S329" s="135" t="str">
        <f t="shared" ca="1" si="30"/>
        <v/>
      </c>
      <c r="AH329" t="s">
        <v>568</v>
      </c>
      <c r="AI329">
        <v>4.0900000000000002E-4</v>
      </c>
    </row>
    <row r="330" spans="1:35">
      <c r="A330" s="133">
        <f t="shared" si="31"/>
        <v>6</v>
      </c>
      <c r="E330" s="133">
        <v>29</v>
      </c>
      <c r="S330" s="135" t="str">
        <f t="shared" ca="1" si="30"/>
        <v/>
      </c>
      <c r="AH330" t="s">
        <v>569</v>
      </c>
      <c r="AI330">
        <v>0</v>
      </c>
    </row>
    <row r="331" spans="1:35">
      <c r="A331" s="133">
        <f t="shared" si="31"/>
        <v>6</v>
      </c>
      <c r="E331" s="133">
        <v>30</v>
      </c>
      <c r="S331" s="135" t="str">
        <f t="shared" ca="1" si="30"/>
        <v/>
      </c>
      <c r="AH331" t="s">
        <v>570</v>
      </c>
      <c r="AI331">
        <v>3.0400000000000002E-4</v>
      </c>
    </row>
    <row r="332" spans="1:35">
      <c r="A332" s="133">
        <f t="shared" si="31"/>
        <v>6</v>
      </c>
      <c r="E332" s="133">
        <v>31</v>
      </c>
      <c r="S332" s="135" t="str">
        <f t="shared" ca="1" si="30"/>
        <v/>
      </c>
      <c r="AH332" t="s">
        <v>571</v>
      </c>
      <c r="AI332">
        <v>4.95E-4</v>
      </c>
    </row>
    <row r="333" spans="1:35">
      <c r="A333" s="133">
        <f t="shared" si="31"/>
        <v>6</v>
      </c>
      <c r="E333" s="133">
        <v>32</v>
      </c>
      <c r="S333" s="135" t="str">
        <f t="shared" ca="1" si="30"/>
        <v/>
      </c>
      <c r="AH333" t="s">
        <v>572</v>
      </c>
      <c r="AI333">
        <v>0</v>
      </c>
    </row>
    <row r="334" spans="1:35">
      <c r="A334" s="133">
        <f t="shared" si="31"/>
        <v>6</v>
      </c>
      <c r="E334" s="133">
        <v>33</v>
      </c>
      <c r="S334" s="135" t="str">
        <f t="shared" ca="1" si="30"/>
        <v/>
      </c>
      <c r="AH334" t="s">
        <v>573</v>
      </c>
      <c r="AI334">
        <v>4.2200000000000001E-4</v>
      </c>
    </row>
    <row r="335" spans="1:35">
      <c r="A335" s="133">
        <f t="shared" si="31"/>
        <v>6</v>
      </c>
      <c r="E335" s="133">
        <v>34</v>
      </c>
      <c r="S335" s="135" t="str">
        <f t="shared" ca="1" si="30"/>
        <v/>
      </c>
      <c r="AH335" t="s">
        <v>574</v>
      </c>
      <c r="AI335">
        <v>5.8E-4</v>
      </c>
    </row>
    <row r="336" spans="1:35">
      <c r="A336" s="133">
        <f t="shared" si="31"/>
        <v>6</v>
      </c>
      <c r="E336" s="133">
        <v>35</v>
      </c>
      <c r="S336" s="135" t="str">
        <f t="shared" ca="1" si="30"/>
        <v/>
      </c>
      <c r="AH336" t="s">
        <v>575</v>
      </c>
      <c r="AI336">
        <v>2.8600000000000001E-4</v>
      </c>
    </row>
    <row r="337" spans="1:35">
      <c r="A337" s="133">
        <f t="shared" si="31"/>
        <v>6</v>
      </c>
      <c r="E337" s="133">
        <v>36</v>
      </c>
      <c r="S337" s="135" t="str">
        <f t="shared" ca="1" si="30"/>
        <v/>
      </c>
      <c r="AH337" t="s">
        <v>576</v>
      </c>
      <c r="AI337">
        <v>4.0200000000000001E-4</v>
      </c>
    </row>
    <row r="338" spans="1:35">
      <c r="A338" s="133">
        <f t="shared" si="31"/>
        <v>6</v>
      </c>
      <c r="E338" s="133">
        <v>37</v>
      </c>
      <c r="S338" s="135" t="str">
        <f t="shared" ca="1" si="30"/>
        <v/>
      </c>
      <c r="AH338" t="s">
        <v>577</v>
      </c>
      <c r="AI338">
        <v>1.65E-4</v>
      </c>
    </row>
    <row r="339" spans="1:35">
      <c r="A339" s="133">
        <f t="shared" si="31"/>
        <v>6</v>
      </c>
      <c r="E339" s="133">
        <v>38</v>
      </c>
      <c r="S339" s="135" t="str">
        <f t="shared" ca="1" si="30"/>
        <v/>
      </c>
      <c r="AH339" t="s">
        <v>578</v>
      </c>
      <c r="AI339">
        <v>5.4199999999999995E-4</v>
      </c>
    </row>
    <row r="340" spans="1:35">
      <c r="A340" s="133">
        <f t="shared" si="31"/>
        <v>6</v>
      </c>
      <c r="E340" s="133">
        <v>39</v>
      </c>
      <c r="S340" s="135" t="str">
        <f t="shared" ca="1" si="30"/>
        <v/>
      </c>
      <c r="AH340" t="s">
        <v>579</v>
      </c>
      <c r="AI340">
        <v>3.9199999999999999E-4</v>
      </c>
    </row>
    <row r="341" spans="1:35">
      <c r="A341" s="133">
        <f t="shared" si="31"/>
        <v>6</v>
      </c>
      <c r="E341" s="133">
        <v>40</v>
      </c>
      <c r="S341" s="135" t="str">
        <f t="shared" ca="1" si="30"/>
        <v/>
      </c>
      <c r="AH341" t="s">
        <v>580</v>
      </c>
      <c r="AI341">
        <v>3.9199999999999999E-4</v>
      </c>
    </row>
    <row r="342" spans="1:35">
      <c r="A342" s="133">
        <f t="shared" si="31"/>
        <v>6</v>
      </c>
      <c r="E342" s="133">
        <v>41</v>
      </c>
      <c r="S342" s="135" t="str">
        <f t="shared" ca="1" si="30"/>
        <v/>
      </c>
      <c r="AH342" t="s">
        <v>581</v>
      </c>
      <c r="AI342">
        <v>3.0400000000000002E-4</v>
      </c>
    </row>
    <row r="343" spans="1:35">
      <c r="A343" s="133">
        <f t="shared" si="31"/>
        <v>6</v>
      </c>
      <c r="E343" s="133">
        <v>42</v>
      </c>
      <c r="S343" s="135" t="str">
        <f t="shared" ca="1" si="30"/>
        <v/>
      </c>
      <c r="AH343" t="s">
        <v>582</v>
      </c>
      <c r="AI343">
        <v>5.4600000000000004E-4</v>
      </c>
    </row>
    <row r="344" spans="1:35">
      <c r="A344" s="133">
        <f t="shared" si="31"/>
        <v>6</v>
      </c>
      <c r="E344" s="133">
        <v>43</v>
      </c>
      <c r="S344" s="135" t="str">
        <f t="shared" ca="1" si="30"/>
        <v/>
      </c>
      <c r="AH344" t="s">
        <v>583</v>
      </c>
      <c r="AI344">
        <v>5.2800000000000004E-4</v>
      </c>
    </row>
    <row r="345" spans="1:35">
      <c r="A345" s="133">
        <f t="shared" si="31"/>
        <v>6</v>
      </c>
      <c r="E345" s="133">
        <v>44</v>
      </c>
      <c r="S345" s="135" t="str">
        <f t="shared" ca="1" si="30"/>
        <v/>
      </c>
      <c r="AH345" t="s">
        <v>584</v>
      </c>
      <c r="AI345">
        <v>4.6299999999999998E-4</v>
      </c>
    </row>
    <row r="346" spans="1:35">
      <c r="A346" s="133">
        <f t="shared" si="31"/>
        <v>6</v>
      </c>
      <c r="E346" s="133">
        <v>45</v>
      </c>
      <c r="S346" s="135" t="str">
        <f t="shared" ca="1" si="30"/>
        <v/>
      </c>
      <c r="AH346" t="s">
        <v>585</v>
      </c>
      <c r="AI346">
        <v>5.5400000000000002E-4</v>
      </c>
    </row>
    <row r="347" spans="1:35">
      <c r="A347" s="133">
        <f t="shared" si="31"/>
        <v>6</v>
      </c>
      <c r="E347" s="133">
        <v>46</v>
      </c>
      <c r="S347" s="135" t="str">
        <f t="shared" ca="1" si="30"/>
        <v/>
      </c>
      <c r="AH347" t="s">
        <v>586</v>
      </c>
      <c r="AI347">
        <v>7.4899999999999999E-4</v>
      </c>
    </row>
    <row r="348" spans="1:35">
      <c r="A348" s="133">
        <f t="shared" si="31"/>
        <v>6</v>
      </c>
      <c r="E348" s="133">
        <v>47</v>
      </c>
      <c r="S348" s="135" t="str">
        <f t="shared" ca="1" si="30"/>
        <v/>
      </c>
      <c r="AH348" t="s">
        <v>587</v>
      </c>
      <c r="AI348">
        <v>7.5900000000000002E-4</v>
      </c>
    </row>
    <row r="349" spans="1:35">
      <c r="A349" s="133">
        <f t="shared" si="31"/>
        <v>6</v>
      </c>
      <c r="E349" s="133">
        <v>48</v>
      </c>
      <c r="S349" s="135" t="str">
        <f t="shared" ca="1" si="30"/>
        <v/>
      </c>
      <c r="AH349" t="s">
        <v>588</v>
      </c>
      <c r="AI349">
        <v>4.1800000000000002E-4</v>
      </c>
    </row>
    <row r="350" spans="1:35">
      <c r="A350" s="133">
        <f t="shared" si="31"/>
        <v>6</v>
      </c>
      <c r="E350" s="133">
        <v>49</v>
      </c>
      <c r="S350" s="135" t="str">
        <f t="shared" ca="1" si="30"/>
        <v/>
      </c>
      <c r="AH350" t="s">
        <v>589</v>
      </c>
      <c r="AI350">
        <v>5.04E-4</v>
      </c>
    </row>
    <row r="351" spans="1:35">
      <c r="A351" s="133">
        <f t="shared" si="31"/>
        <v>6</v>
      </c>
      <c r="E351" s="133">
        <v>50</v>
      </c>
      <c r="S351" s="135" t="str">
        <f t="shared" ca="1" si="30"/>
        <v/>
      </c>
      <c r="AH351" t="s">
        <v>590</v>
      </c>
      <c r="AI351">
        <v>5.04E-4</v>
      </c>
    </row>
    <row r="352" spans="1:35">
      <c r="A352" s="133">
        <f t="shared" si="31"/>
        <v>6</v>
      </c>
      <c r="E352" s="133">
        <v>51</v>
      </c>
      <c r="S352" s="135" t="str">
        <f t="shared" ca="1" si="30"/>
        <v/>
      </c>
      <c r="AH352" t="s">
        <v>591</v>
      </c>
      <c r="AI352">
        <v>5.3600000000000002E-4</v>
      </c>
    </row>
    <row r="353" spans="1:35">
      <c r="A353" s="133">
        <f t="shared" si="31"/>
        <v>6</v>
      </c>
      <c r="E353" s="133">
        <v>52</v>
      </c>
      <c r="S353" s="135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3">
        <f>(ROW()+58)/60</f>
        <v>7</v>
      </c>
      <c r="B362" s="134" t="str">
        <f ca="1">INDIRECT("select!E"&amp;TEXT($B$1+A362,"#"))</f>
        <v>입하 수송</v>
      </c>
      <c r="C362" s="133">
        <f ca="1">VLOOKUP(B362,$A$3181:$D$3190,4,0)</f>
        <v>100</v>
      </c>
      <c r="D362" s="133">
        <f ca="1">VLOOKUP(B362,$A$3181:$D$3190,3,0)</f>
        <v>1</v>
      </c>
      <c r="E362" s="133">
        <v>1</v>
      </c>
      <c r="F362" s="135" t="str">
        <f t="shared" ref="F362:F384" ca="1" si="32">IF(E362&lt;=INDIRECT("D$"&amp;TEXT(ROW()-E362+1,"#")),INDIRECT("E$"&amp;TEXT($F$1+INDIRECT("C$"&amp;TEXT(ROW()-E362+1,"#"))+E362-1,"#")),"")</f>
        <v>운수·우편</v>
      </c>
      <c r="G362" s="134" t="str">
        <f ca="1">INDIRECT("select!G"&amp;TEXT($B$1+A362,"#"))</f>
        <v>운수·우편</v>
      </c>
      <c r="H362" s="133">
        <f ca="1">VLOOKUP(G362,E$3181:G$3219,3,0)</f>
        <v>75</v>
      </c>
      <c r="I362" s="133">
        <f ca="1">VLOOKUP(G362,E$3181:G$3219,2,0)</f>
        <v>9</v>
      </c>
      <c r="J362" s="135" t="str">
        <f t="shared" ref="J362:J370" ca="1" si="33">IF(E362&lt;=INDIRECT("I$"&amp;TEXT(ROW()-E362+1,"#")),INDIRECT("H$"&amp;TEXT($F$1+INDIRECT("H$"&amp;TEXT(ROW()-E362+1,"#"))+E362-1,"#")),"")</f>
        <v>철도 수송</v>
      </c>
      <c r="K362" s="136" t="str">
        <f ca="1">INDIRECT("select!H"&amp;TEXT($B$1+A362,"#"))</f>
        <v>도로 수송 (자가 수송 제외)</v>
      </c>
      <c r="L362" s="133">
        <f ca="1">VLOOKUP(K362,H$3181:J$3287,3,0)</f>
        <v>294</v>
      </c>
      <c r="M362" s="133">
        <f ca="1">VLOOKUP(K362,H$3181:J$3287,2,0)</f>
        <v>3</v>
      </c>
      <c r="N362" s="135" t="str">
        <f t="shared" ref="N362:N384" ca="1" si="34">IF(E362&lt;=INDIRECT("M$"&amp;TEXT(ROW()-E362+1,"#")),INDIRECT("K$"&amp;TEXT($F$1+INDIRECT("L$"&amp;TEXT(ROW()-E362+1,"#"))+E362-1,"#")),"")</f>
        <v>버스</v>
      </c>
      <c r="O362" s="136" t="str">
        <f ca="1">INDIRECT("select!I"&amp;TEXT($B$1+A362,"#"))</f>
        <v>도로화물 운송 (자가 운송 제외)</v>
      </c>
      <c r="Q362" s="133">
        <f ca="1">VLOOKUP(O362,K$3181:O$3570,5,0)</f>
        <v>3015</v>
      </c>
      <c r="R362" s="133">
        <f ca="1">VLOOKUP(O362,K$3181:O$3570,4,0)</f>
        <v>2</v>
      </c>
      <c r="S362" s="135" t="str">
        <f t="shared" ref="S362:S413" ca="1" si="35">IF(E362&lt;=INDIRECT("R$"&amp;TEXT(ROW()-E362+1,"#")),INDIRECT("P$"&amp;TEXT($F$1+INDIRECT("Q$"&amp;TEXT(ROW()-E362+1,"#"))+E362-1,"#")),"")</f>
        <v>화물 자동차 운송</v>
      </c>
      <c r="T362" s="133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33">
        <f t="shared" ref="A363:A413" si="36">A362</f>
        <v>7</v>
      </c>
      <c r="E363" s="133">
        <v>2</v>
      </c>
      <c r="F363" s="135" t="str">
        <f t="shared" ca="1" si="32"/>
        <v/>
      </c>
      <c r="J363" s="135" t="str">
        <f t="shared" ca="1" si="33"/>
        <v>도로 수송 (자가 수송 제외)</v>
      </c>
      <c r="N363" s="135" t="str">
        <f t="shared" ca="1" si="34"/>
        <v>하이어 택시</v>
      </c>
      <c r="S363" s="135" t="str">
        <f t="shared" ca="1" si="35"/>
        <v>화물 경차 등 운송</v>
      </c>
      <c r="AH363" t="s">
        <v>602</v>
      </c>
      <c r="AI363">
        <v>5.3499999999999999E-4</v>
      </c>
    </row>
    <row r="364" spans="1:35">
      <c r="A364" s="133">
        <f t="shared" si="36"/>
        <v>7</v>
      </c>
      <c r="E364" s="133">
        <v>3</v>
      </c>
      <c r="F364" s="135" t="str">
        <f t="shared" ca="1" si="32"/>
        <v/>
      </c>
      <c r="J364" s="135" t="str">
        <f t="shared" ca="1" si="33"/>
        <v>자가 수송</v>
      </c>
      <c r="N364" s="135" t="str">
        <f t="shared" ca="1" si="34"/>
        <v>도로화물 운송 (자가 운송 제외)</v>
      </c>
      <c r="S364" s="135" t="str">
        <f t="shared" ca="1" si="35"/>
        <v/>
      </c>
      <c r="AH364" t="s">
        <v>603</v>
      </c>
      <c r="AI364">
        <v>5.3899999999999998E-4</v>
      </c>
    </row>
    <row r="365" spans="1:35">
      <c r="A365" s="133">
        <f t="shared" si="36"/>
        <v>7</v>
      </c>
      <c r="E365" s="133">
        <v>4</v>
      </c>
      <c r="F365" s="135" t="str">
        <f t="shared" ca="1" si="32"/>
        <v/>
      </c>
      <c r="J365" s="135" t="str">
        <f t="shared" ca="1" si="33"/>
        <v>수운</v>
      </c>
      <c r="N365" s="135" t="str">
        <f t="shared" ca="1" si="34"/>
        <v/>
      </c>
      <c r="S365" s="135" t="str">
        <f t="shared" ca="1" si="35"/>
        <v/>
      </c>
      <c r="AH365" t="s">
        <v>604</v>
      </c>
      <c r="AI365">
        <v>4.6999999999999999E-4</v>
      </c>
    </row>
    <row r="366" spans="1:35">
      <c r="A366" s="133">
        <f t="shared" si="36"/>
        <v>7</v>
      </c>
      <c r="E366" s="133">
        <v>5</v>
      </c>
      <c r="F366" s="135" t="str">
        <f t="shared" ca="1" si="32"/>
        <v/>
      </c>
      <c r="J366" s="135" t="str">
        <f t="shared" ca="1" si="33"/>
        <v>항공 수송</v>
      </c>
      <c r="N366" s="135" t="str">
        <f t="shared" ca="1" si="34"/>
        <v/>
      </c>
      <c r="S366" s="135" t="str">
        <f t="shared" ca="1" si="35"/>
        <v/>
      </c>
      <c r="AH366" t="s">
        <v>605</v>
      </c>
      <c r="AI366">
        <v>6.0800000000000003E-4</v>
      </c>
    </row>
    <row r="367" spans="1:35">
      <c r="A367" s="133">
        <f t="shared" si="36"/>
        <v>7</v>
      </c>
      <c r="E367" s="133">
        <v>6</v>
      </c>
      <c r="F367" s="135" t="str">
        <f t="shared" ca="1" si="32"/>
        <v/>
      </c>
      <c r="J367" s="135" t="str">
        <f t="shared" ca="1" si="33"/>
        <v>화물 이용 운송</v>
      </c>
      <c r="N367" s="135" t="str">
        <f t="shared" ca="1" si="34"/>
        <v/>
      </c>
      <c r="S367" s="135" t="str">
        <f t="shared" ca="1" si="35"/>
        <v/>
      </c>
      <c r="AH367" t="s">
        <v>606</v>
      </c>
      <c r="AI367">
        <v>5.3899999999999998E-4</v>
      </c>
    </row>
    <row r="368" spans="1:35">
      <c r="A368" s="133">
        <f t="shared" si="36"/>
        <v>7</v>
      </c>
      <c r="E368" s="133">
        <v>7</v>
      </c>
      <c r="F368" s="135" t="str">
        <f t="shared" ca="1" si="32"/>
        <v/>
      </c>
      <c r="J368" s="135" t="str">
        <f t="shared" ca="1" si="33"/>
        <v>창고</v>
      </c>
      <c r="N368" s="135" t="str">
        <f t="shared" ca="1" si="34"/>
        <v/>
      </c>
      <c r="S368" s="135" t="str">
        <f t="shared" ca="1" si="35"/>
        <v/>
      </c>
      <c r="AH368" t="s">
        <v>607</v>
      </c>
      <c r="AI368">
        <v>0</v>
      </c>
    </row>
    <row r="369" spans="1:35">
      <c r="A369" s="133">
        <f t="shared" si="36"/>
        <v>7</v>
      </c>
      <c r="E369" s="133">
        <v>8</v>
      </c>
      <c r="F369" s="135" t="str">
        <f t="shared" ca="1" si="32"/>
        <v/>
      </c>
      <c r="J369" s="135" t="str">
        <f t="shared" ca="1" si="33"/>
        <v>운수 부대 서비스</v>
      </c>
      <c r="N369" s="135" t="str">
        <f t="shared" ca="1" si="34"/>
        <v/>
      </c>
      <c r="S369" s="135" t="str">
        <f t="shared" ca="1" si="35"/>
        <v/>
      </c>
      <c r="AH369" t="s">
        <v>608</v>
      </c>
      <c r="AI369">
        <v>5.04E-4</v>
      </c>
    </row>
    <row r="370" spans="1:35">
      <c r="A370" s="133">
        <f t="shared" si="36"/>
        <v>7</v>
      </c>
      <c r="E370" s="133">
        <v>9</v>
      </c>
      <c r="F370" s="135" t="str">
        <f t="shared" ca="1" si="32"/>
        <v/>
      </c>
      <c r="J370" s="135" t="str">
        <f t="shared" ca="1" si="33"/>
        <v>우편·신서편</v>
      </c>
      <c r="N370" s="135" t="str">
        <f t="shared" ca="1" si="34"/>
        <v/>
      </c>
      <c r="S370" s="135" t="str">
        <f t="shared" ca="1" si="35"/>
        <v/>
      </c>
      <c r="AH370" t="s">
        <v>609</v>
      </c>
      <c r="AI370">
        <v>3.9199999999999999E-4</v>
      </c>
    </row>
    <row r="371" spans="1:35">
      <c r="A371" s="133">
        <f t="shared" si="36"/>
        <v>7</v>
      </c>
      <c r="E371" s="133">
        <v>10</v>
      </c>
      <c r="F371" s="135" t="str">
        <f t="shared" ca="1" si="32"/>
        <v/>
      </c>
      <c r="N371" s="135" t="str">
        <f t="shared" ca="1" si="34"/>
        <v/>
      </c>
      <c r="S371" s="135" t="str">
        <f t="shared" ca="1" si="35"/>
        <v/>
      </c>
      <c r="AH371" t="s">
        <v>610</v>
      </c>
      <c r="AI371">
        <v>5.4000000000000001E-4</v>
      </c>
    </row>
    <row r="372" spans="1:35">
      <c r="A372" s="133">
        <f t="shared" si="36"/>
        <v>7</v>
      </c>
      <c r="E372" s="133">
        <v>11</v>
      </c>
      <c r="F372" s="135" t="str">
        <f t="shared" ca="1" si="32"/>
        <v/>
      </c>
      <c r="N372" s="135" t="str">
        <f t="shared" ca="1" si="34"/>
        <v/>
      </c>
      <c r="S372" s="135" t="str">
        <f t="shared" ca="1" si="35"/>
        <v/>
      </c>
      <c r="AH372" t="s">
        <v>611</v>
      </c>
      <c r="AI372">
        <v>5.04E-4</v>
      </c>
    </row>
    <row r="373" spans="1:35">
      <c r="A373" s="133">
        <f t="shared" si="36"/>
        <v>7</v>
      </c>
      <c r="E373" s="133">
        <v>12</v>
      </c>
      <c r="F373" s="135" t="str">
        <f t="shared" ca="1" si="32"/>
        <v/>
      </c>
      <c r="N373" s="135" t="str">
        <f t="shared" ca="1" si="34"/>
        <v/>
      </c>
      <c r="S373" s="135" t="str">
        <f t="shared" ca="1" si="35"/>
        <v/>
      </c>
      <c r="AH373" t="s">
        <v>612</v>
      </c>
      <c r="AI373">
        <v>4.4200000000000001E-4</v>
      </c>
    </row>
    <row r="374" spans="1:35">
      <c r="A374" s="133">
        <f t="shared" si="36"/>
        <v>7</v>
      </c>
      <c r="E374" s="133">
        <v>13</v>
      </c>
      <c r="F374" s="135" t="str">
        <f t="shared" ca="1" si="32"/>
        <v/>
      </c>
      <c r="N374" s="135" t="str">
        <f t="shared" ca="1" si="34"/>
        <v/>
      </c>
      <c r="S374" s="135" t="str">
        <f t="shared" ca="1" si="35"/>
        <v/>
      </c>
      <c r="AH374" t="s">
        <v>613</v>
      </c>
      <c r="AI374">
        <v>4.2099999999999999E-4</v>
      </c>
    </row>
    <row r="375" spans="1:35">
      <c r="A375" s="133">
        <f t="shared" si="36"/>
        <v>7</v>
      </c>
      <c r="E375" s="133">
        <v>14</v>
      </c>
      <c r="F375" s="135" t="str">
        <f t="shared" ca="1" si="32"/>
        <v/>
      </c>
      <c r="N375" s="135" t="str">
        <f t="shared" ca="1" si="34"/>
        <v/>
      </c>
      <c r="S375" s="135" t="str">
        <f t="shared" ca="1" si="35"/>
        <v/>
      </c>
      <c r="AH375" t="s">
        <v>614</v>
      </c>
      <c r="AI375">
        <v>4.9200000000000003E-4</v>
      </c>
    </row>
    <row r="376" spans="1:35">
      <c r="A376" s="133">
        <f t="shared" si="36"/>
        <v>7</v>
      </c>
      <c r="E376" s="133">
        <v>15</v>
      </c>
      <c r="F376" s="135" t="str">
        <f t="shared" ca="1" si="32"/>
        <v/>
      </c>
      <c r="N376" s="135" t="str">
        <f t="shared" ca="1" si="34"/>
        <v/>
      </c>
      <c r="S376" s="135" t="str">
        <f t="shared" ca="1" si="35"/>
        <v/>
      </c>
      <c r="AH376" t="s">
        <v>615</v>
      </c>
      <c r="AI376">
        <v>5.0699999999999996E-4</v>
      </c>
    </row>
    <row r="377" spans="1:35">
      <c r="A377" s="133">
        <f t="shared" si="36"/>
        <v>7</v>
      </c>
      <c r="E377" s="133">
        <v>16</v>
      </c>
      <c r="F377" s="135" t="str">
        <f t="shared" ca="1" si="32"/>
        <v/>
      </c>
      <c r="N377" s="135" t="str">
        <f t="shared" ca="1" si="34"/>
        <v/>
      </c>
      <c r="S377" s="135" t="str">
        <f t="shared" ca="1" si="35"/>
        <v/>
      </c>
      <c r="AH377" t="s">
        <v>616</v>
      </c>
      <c r="AI377">
        <v>4.2200000000000001E-4</v>
      </c>
    </row>
    <row r="378" spans="1:35">
      <c r="A378" s="133">
        <f t="shared" si="36"/>
        <v>7</v>
      </c>
      <c r="E378" s="133">
        <v>17</v>
      </c>
      <c r="F378" s="135" t="str">
        <f t="shared" ca="1" si="32"/>
        <v/>
      </c>
      <c r="N378" s="135" t="str">
        <f t="shared" ca="1" si="34"/>
        <v/>
      </c>
      <c r="S378" s="135" t="str">
        <f t="shared" ca="1" si="35"/>
        <v/>
      </c>
      <c r="AH378" t="s">
        <v>617</v>
      </c>
      <c r="AI378">
        <v>2.5399999999999999E-4</v>
      </c>
    </row>
    <row r="379" spans="1:35">
      <c r="A379" s="133">
        <f t="shared" si="36"/>
        <v>7</v>
      </c>
      <c r="E379" s="133">
        <v>18</v>
      </c>
      <c r="F379" s="135" t="str">
        <f t="shared" ca="1" si="32"/>
        <v/>
      </c>
      <c r="N379" s="135" t="str">
        <f t="shared" ca="1" si="34"/>
        <v/>
      </c>
      <c r="S379" s="135" t="str">
        <f t="shared" ca="1" si="35"/>
        <v/>
      </c>
      <c r="AH379" t="s">
        <v>618</v>
      </c>
      <c r="AI379">
        <v>5.1400000000000003E-4</v>
      </c>
    </row>
    <row r="380" spans="1:35">
      <c r="A380" s="133">
        <f t="shared" si="36"/>
        <v>7</v>
      </c>
      <c r="E380" s="133">
        <v>19</v>
      </c>
      <c r="F380" s="135" t="str">
        <f t="shared" ca="1" si="32"/>
        <v/>
      </c>
      <c r="N380" s="135" t="str">
        <f t="shared" ca="1" si="34"/>
        <v/>
      </c>
      <c r="S380" s="135" t="str">
        <f t="shared" ca="1" si="35"/>
        <v/>
      </c>
      <c r="AH380" t="s">
        <v>619</v>
      </c>
      <c r="AI380">
        <v>0</v>
      </c>
    </row>
    <row r="381" spans="1:35">
      <c r="A381" s="133">
        <f t="shared" si="36"/>
        <v>7</v>
      </c>
      <c r="E381" s="133">
        <v>20</v>
      </c>
      <c r="F381" s="135" t="str">
        <f t="shared" ca="1" si="32"/>
        <v/>
      </c>
      <c r="N381" s="135" t="str">
        <f t="shared" ca="1" si="34"/>
        <v/>
      </c>
      <c r="S381" s="135" t="str">
        <f t="shared" ca="1" si="35"/>
        <v/>
      </c>
      <c r="AH381" t="s">
        <v>620</v>
      </c>
      <c r="AI381">
        <v>4.4200000000000001E-4</v>
      </c>
    </row>
    <row r="382" spans="1:35">
      <c r="A382" s="133">
        <f t="shared" si="36"/>
        <v>7</v>
      </c>
      <c r="E382" s="133">
        <v>21</v>
      </c>
      <c r="F382" s="135" t="str">
        <f t="shared" ca="1" si="32"/>
        <v/>
      </c>
      <c r="N382" s="135" t="str">
        <f t="shared" ca="1" si="34"/>
        <v/>
      </c>
      <c r="S382" s="135" t="str">
        <f t="shared" ca="1" si="35"/>
        <v/>
      </c>
      <c r="AH382" t="s">
        <v>621</v>
      </c>
      <c r="AI382">
        <v>5.3300000000000005E-4</v>
      </c>
    </row>
    <row r="383" spans="1:35">
      <c r="A383" s="133">
        <f t="shared" si="36"/>
        <v>7</v>
      </c>
      <c r="E383" s="133">
        <v>22</v>
      </c>
      <c r="F383" s="135" t="str">
        <f t="shared" ca="1" si="32"/>
        <v/>
      </c>
      <c r="N383" s="135" t="str">
        <f t="shared" ca="1" si="34"/>
        <v/>
      </c>
      <c r="S383" s="135" t="str">
        <f t="shared" ca="1" si="35"/>
        <v/>
      </c>
      <c r="AH383" t="s">
        <v>622</v>
      </c>
      <c r="AI383">
        <v>5.44E-4</v>
      </c>
    </row>
    <row r="384" spans="1:35">
      <c r="A384" s="133">
        <f t="shared" si="36"/>
        <v>7</v>
      </c>
      <c r="E384" s="133">
        <v>23</v>
      </c>
      <c r="F384" s="135" t="str">
        <f t="shared" ca="1" si="32"/>
        <v/>
      </c>
      <c r="N384" s="135" t="str">
        <f t="shared" ca="1" si="34"/>
        <v/>
      </c>
      <c r="S384" s="135" t="str">
        <f t="shared" ca="1" si="35"/>
        <v/>
      </c>
      <c r="AH384" t="s">
        <v>623</v>
      </c>
      <c r="AI384">
        <v>6.6399999999999999E-4</v>
      </c>
    </row>
    <row r="385" spans="1:35">
      <c r="A385" s="133">
        <f t="shared" si="36"/>
        <v>7</v>
      </c>
      <c r="E385" s="133">
        <v>24</v>
      </c>
      <c r="S385" s="135" t="str">
        <f t="shared" ca="1" si="35"/>
        <v/>
      </c>
      <c r="AH385" t="s">
        <v>624</v>
      </c>
      <c r="AI385">
        <v>0</v>
      </c>
    </row>
    <row r="386" spans="1:35">
      <c r="A386" s="133">
        <f t="shared" si="36"/>
        <v>7</v>
      </c>
      <c r="E386" s="133">
        <v>25</v>
      </c>
      <c r="S386" s="135" t="str">
        <f t="shared" ca="1" si="35"/>
        <v/>
      </c>
      <c r="AH386" t="s">
        <v>625</v>
      </c>
      <c r="AI386">
        <v>5.3399999999999997E-4</v>
      </c>
    </row>
    <row r="387" spans="1:35">
      <c r="A387" s="133">
        <f t="shared" si="36"/>
        <v>7</v>
      </c>
      <c r="E387" s="133">
        <v>26</v>
      </c>
      <c r="S387" s="135" t="str">
        <f t="shared" ca="1" si="35"/>
        <v/>
      </c>
      <c r="AH387" t="s">
        <v>626</v>
      </c>
      <c r="AI387">
        <v>7.9500000000000003E-4</v>
      </c>
    </row>
    <row r="388" spans="1:35">
      <c r="A388" s="133">
        <f t="shared" si="36"/>
        <v>7</v>
      </c>
      <c r="E388" s="133">
        <v>27</v>
      </c>
      <c r="S388" s="135" t="str">
        <f t="shared" ca="1" si="35"/>
        <v/>
      </c>
      <c r="AH388" t="s">
        <v>627</v>
      </c>
      <c r="AI388">
        <v>3.8699999999999997E-4</v>
      </c>
    </row>
    <row r="389" spans="1:35">
      <c r="A389" s="133">
        <f t="shared" si="36"/>
        <v>7</v>
      </c>
      <c r="E389" s="133">
        <v>28</v>
      </c>
      <c r="S389" s="135" t="str">
        <f t="shared" ca="1" si="35"/>
        <v/>
      </c>
      <c r="AH389" t="s">
        <v>628</v>
      </c>
      <c r="AI389">
        <v>4.9399999999999997E-4</v>
      </c>
    </row>
    <row r="390" spans="1:35">
      <c r="A390" s="133">
        <f t="shared" si="36"/>
        <v>7</v>
      </c>
      <c r="E390" s="133">
        <v>29</v>
      </c>
      <c r="S390" s="135" t="str">
        <f t="shared" ca="1" si="35"/>
        <v/>
      </c>
      <c r="AH390" t="s">
        <v>629</v>
      </c>
      <c r="AI390">
        <v>4.06E-4</v>
      </c>
    </row>
    <row r="391" spans="1:35">
      <c r="A391" s="133">
        <f t="shared" si="36"/>
        <v>7</v>
      </c>
      <c r="E391" s="133">
        <v>30</v>
      </c>
      <c r="S391" s="135" t="str">
        <f t="shared" ca="1" si="35"/>
        <v/>
      </c>
      <c r="AH391" t="s">
        <v>630</v>
      </c>
      <c r="AI391">
        <v>3.8499999999999998E-4</v>
      </c>
    </row>
    <row r="392" spans="1:35">
      <c r="A392" s="133">
        <f t="shared" si="36"/>
        <v>7</v>
      </c>
      <c r="E392" s="133">
        <v>31</v>
      </c>
      <c r="S392" s="135" t="str">
        <f t="shared" ca="1" si="35"/>
        <v/>
      </c>
      <c r="AH392" t="s">
        <v>631</v>
      </c>
      <c r="AI392">
        <v>5.5199999999999997E-4</v>
      </c>
    </row>
    <row r="393" spans="1:35">
      <c r="A393" s="133">
        <f t="shared" si="36"/>
        <v>7</v>
      </c>
      <c r="E393" s="133">
        <v>32</v>
      </c>
      <c r="S393" s="135" t="str">
        <f t="shared" ca="1" si="35"/>
        <v/>
      </c>
      <c r="AH393" t="s">
        <v>632</v>
      </c>
      <c r="AI393">
        <v>3.9199999999999999E-4</v>
      </c>
    </row>
    <row r="394" spans="1:35">
      <c r="A394" s="133">
        <f t="shared" si="36"/>
        <v>7</v>
      </c>
      <c r="E394" s="133">
        <v>33</v>
      </c>
      <c r="S394" s="135" t="str">
        <f t="shared" ca="1" si="35"/>
        <v/>
      </c>
      <c r="AH394" t="s">
        <v>633</v>
      </c>
      <c r="AI394">
        <v>4.3899999999999999E-4</v>
      </c>
    </row>
    <row r="395" spans="1:35">
      <c r="A395" s="133">
        <f t="shared" si="36"/>
        <v>7</v>
      </c>
      <c r="E395" s="133">
        <v>34</v>
      </c>
      <c r="S395" s="135" t="str">
        <f t="shared" ca="1" si="35"/>
        <v/>
      </c>
      <c r="AH395" t="s">
        <v>634</v>
      </c>
      <c r="AI395">
        <v>0</v>
      </c>
    </row>
    <row r="396" spans="1:35">
      <c r="A396" s="133">
        <f t="shared" si="36"/>
        <v>7</v>
      </c>
      <c r="E396" s="133">
        <v>35</v>
      </c>
      <c r="S396" s="135" t="str">
        <f t="shared" ca="1" si="35"/>
        <v/>
      </c>
      <c r="AH396" t="s">
        <v>635</v>
      </c>
      <c r="AI396">
        <v>4.6900000000000002E-4</v>
      </c>
    </row>
    <row r="397" spans="1:35">
      <c r="A397" s="133">
        <f t="shared" si="36"/>
        <v>7</v>
      </c>
      <c r="E397" s="133">
        <v>36</v>
      </c>
      <c r="S397" s="135" t="str">
        <f t="shared" ca="1" si="35"/>
        <v/>
      </c>
      <c r="AH397" t="s">
        <v>636</v>
      </c>
      <c r="AI397">
        <v>6.7699999999999998E-4</v>
      </c>
    </row>
    <row r="398" spans="1:35">
      <c r="A398" s="133">
        <f t="shared" si="36"/>
        <v>7</v>
      </c>
      <c r="E398" s="133">
        <v>37</v>
      </c>
      <c r="S398" s="135" t="str">
        <f t="shared" ca="1" si="35"/>
        <v/>
      </c>
      <c r="AH398" t="s">
        <v>637</v>
      </c>
      <c r="AI398">
        <v>4.7399999999999997E-4</v>
      </c>
    </row>
    <row r="399" spans="1:35">
      <c r="A399" s="133">
        <f t="shared" si="36"/>
        <v>7</v>
      </c>
      <c r="E399" s="133">
        <v>38</v>
      </c>
      <c r="S399" s="135" t="str">
        <f t="shared" ca="1" si="35"/>
        <v/>
      </c>
      <c r="AH399" t="s">
        <v>638</v>
      </c>
      <c r="AI399">
        <v>4.4999999999999999E-4</v>
      </c>
    </row>
    <row r="400" spans="1:35">
      <c r="A400" s="133">
        <f t="shared" si="36"/>
        <v>7</v>
      </c>
      <c r="E400" s="133">
        <v>39</v>
      </c>
      <c r="S400" s="135" t="str">
        <f t="shared" ca="1" si="35"/>
        <v/>
      </c>
      <c r="AH400" t="s">
        <v>639</v>
      </c>
      <c r="AI400">
        <v>4.0900000000000002E-4</v>
      </c>
    </row>
    <row r="401" spans="1:35">
      <c r="A401" s="133">
        <f t="shared" si="36"/>
        <v>7</v>
      </c>
      <c r="E401" s="133">
        <v>40</v>
      </c>
      <c r="S401" s="135" t="str">
        <f t="shared" ca="1" si="35"/>
        <v/>
      </c>
      <c r="AH401" t="s">
        <v>640</v>
      </c>
      <c r="AI401">
        <v>0</v>
      </c>
    </row>
    <row r="402" spans="1:35">
      <c r="A402" s="133">
        <f t="shared" si="36"/>
        <v>7</v>
      </c>
      <c r="E402" s="133">
        <v>41</v>
      </c>
      <c r="S402" s="135" t="str">
        <f t="shared" ca="1" si="35"/>
        <v/>
      </c>
      <c r="AH402" t="s">
        <v>641</v>
      </c>
      <c r="AI402">
        <v>3.4099999999999999E-4</v>
      </c>
    </row>
    <row r="403" spans="1:35">
      <c r="A403" s="133">
        <f t="shared" si="36"/>
        <v>7</v>
      </c>
      <c r="E403" s="133">
        <v>42</v>
      </c>
      <c r="S403" s="135" t="str">
        <f t="shared" ca="1" si="35"/>
        <v/>
      </c>
      <c r="AH403" t="s">
        <v>642</v>
      </c>
      <c r="AI403">
        <v>5.9100000000000005E-4</v>
      </c>
    </row>
    <row r="404" spans="1:35">
      <c r="A404" s="133">
        <f t="shared" si="36"/>
        <v>7</v>
      </c>
      <c r="E404" s="133">
        <v>43</v>
      </c>
      <c r="S404" s="135" t="str">
        <f t="shared" ca="1" si="35"/>
        <v/>
      </c>
      <c r="AH404" t="s">
        <v>643</v>
      </c>
      <c r="AI404">
        <v>3.9199999999999999E-4</v>
      </c>
    </row>
    <row r="405" spans="1:35">
      <c r="A405" s="133">
        <f t="shared" si="36"/>
        <v>7</v>
      </c>
      <c r="E405" s="133">
        <v>44</v>
      </c>
      <c r="S405" s="135" t="str">
        <f t="shared" ca="1" si="35"/>
        <v/>
      </c>
      <c r="AH405" t="s">
        <v>644</v>
      </c>
      <c r="AI405">
        <v>5.1900000000000004E-4</v>
      </c>
    </row>
    <row r="406" spans="1:35">
      <c r="A406" s="133">
        <f t="shared" si="36"/>
        <v>7</v>
      </c>
      <c r="E406" s="133">
        <v>45</v>
      </c>
      <c r="S406" s="135" t="str">
        <f t="shared" ca="1" si="35"/>
        <v/>
      </c>
      <c r="AH406" t="s">
        <v>645</v>
      </c>
      <c r="AI406">
        <v>5.4100000000000003E-4</v>
      </c>
    </row>
    <row r="407" spans="1:35">
      <c r="A407" s="133">
        <f t="shared" si="36"/>
        <v>7</v>
      </c>
      <c r="E407" s="133">
        <v>46</v>
      </c>
      <c r="S407" s="135" t="str">
        <f t="shared" ca="1" si="35"/>
        <v/>
      </c>
      <c r="AH407" t="s">
        <v>646</v>
      </c>
      <c r="AI407">
        <v>0</v>
      </c>
    </row>
    <row r="408" spans="1:35">
      <c r="A408" s="133">
        <f t="shared" si="36"/>
        <v>7</v>
      </c>
      <c r="E408" s="133">
        <v>47</v>
      </c>
      <c r="S408" s="135" t="str">
        <f t="shared" ca="1" si="35"/>
        <v/>
      </c>
      <c r="AH408" t="s">
        <v>647</v>
      </c>
      <c r="AI408">
        <v>4.6200000000000001E-4</v>
      </c>
    </row>
    <row r="409" spans="1:35">
      <c r="A409" s="133">
        <f t="shared" si="36"/>
        <v>7</v>
      </c>
      <c r="E409" s="133">
        <v>48</v>
      </c>
      <c r="S409" s="135" t="str">
        <f t="shared" ca="1" si="35"/>
        <v/>
      </c>
      <c r="AH409" t="s">
        <v>648</v>
      </c>
      <c r="AI409">
        <v>3.2200000000000002E-4</v>
      </c>
    </row>
    <row r="410" spans="1:35">
      <c r="A410" s="133">
        <f t="shared" si="36"/>
        <v>7</v>
      </c>
      <c r="E410" s="133">
        <v>49</v>
      </c>
      <c r="S410" s="135" t="str">
        <f t="shared" ca="1" si="35"/>
        <v/>
      </c>
      <c r="AH410" t="s">
        <v>649</v>
      </c>
      <c r="AI410">
        <v>3.6200000000000002E-4</v>
      </c>
    </row>
    <row r="411" spans="1:35">
      <c r="A411" s="133">
        <f t="shared" si="36"/>
        <v>7</v>
      </c>
      <c r="E411" s="133">
        <v>50</v>
      </c>
      <c r="S411" s="135" t="str">
        <f t="shared" ca="1" si="35"/>
        <v/>
      </c>
      <c r="AH411" t="s">
        <v>650</v>
      </c>
      <c r="AI411">
        <v>4.2900000000000002E-4</v>
      </c>
    </row>
    <row r="412" spans="1:35">
      <c r="A412" s="133">
        <f t="shared" si="36"/>
        <v>7</v>
      </c>
      <c r="E412" s="133">
        <v>51</v>
      </c>
      <c r="S412" s="135" t="str">
        <f t="shared" ca="1" si="35"/>
        <v/>
      </c>
      <c r="AH412" t="s">
        <v>651</v>
      </c>
      <c r="AI412">
        <v>4.9899999999999999E-4</v>
      </c>
    </row>
    <row r="413" spans="1:35">
      <c r="A413" s="133">
        <f t="shared" si="36"/>
        <v>7</v>
      </c>
      <c r="E413" s="133">
        <v>52</v>
      </c>
      <c r="S413" s="135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3">
        <f>(ROW()+58)/60</f>
        <v>8</v>
      </c>
      <c r="B422" s="134" t="str">
        <f ca="1">INDIRECT("select!E"&amp;TEXT($B$1+A422,"#"))</f>
        <v>선적 운송</v>
      </c>
      <c r="C422" s="133">
        <f ca="1">VLOOKUP(B422,$A$3181:$D$3190,4,0)</f>
        <v>100</v>
      </c>
      <c r="D422" s="133">
        <f ca="1">VLOOKUP(B422,$A$3181:$D$3190,3,0)</f>
        <v>1</v>
      </c>
      <c r="E422" s="133">
        <v>1</v>
      </c>
      <c r="F422" s="135" t="str">
        <f t="shared" ref="F422:F444" ca="1" si="37">IF(E422&lt;=INDIRECT("D$"&amp;TEXT(ROW()-E422+1,"#")),INDIRECT("E$"&amp;TEXT($F$1+INDIRECT("C$"&amp;TEXT(ROW()-E422+1,"#"))+E422-1,"#")),"")</f>
        <v>운수·우편</v>
      </c>
      <c r="G422" s="134" t="str">
        <f ca="1">INDIRECT("select!G"&amp;TEXT($B$1+A422,"#"))</f>
        <v>운수·우편</v>
      </c>
      <c r="H422" s="133">
        <f ca="1">VLOOKUP(G422,E$3181:G$3219,3,0)</f>
        <v>75</v>
      </c>
      <c r="I422" s="133">
        <f ca="1">VLOOKUP(G422,E$3181:G$3219,2,0)</f>
        <v>9</v>
      </c>
      <c r="J422" s="135" t="str">
        <f t="shared" ref="J422:J430" ca="1" si="38">IF(E422&lt;=INDIRECT("I$"&amp;TEXT(ROW()-E422+1,"#")),INDIRECT("H$"&amp;TEXT($F$1+INDIRECT("H$"&amp;TEXT(ROW()-E422+1,"#"))+E422-1,"#")),"")</f>
        <v>철도 수송</v>
      </c>
      <c r="K422" s="136" t="str">
        <f ca="1">INDIRECT("select!H"&amp;TEXT($B$1+A422,"#"))</f>
        <v>화물 이용 운송</v>
      </c>
      <c r="L422" s="133">
        <f ca="1">VLOOKUP(K422,H$3181:J$3287,3,0)</f>
        <v>303</v>
      </c>
      <c r="M422" s="133">
        <f ca="1">VLOOKUP(K422,H$3181:J$3287,2,0)</f>
        <v>1</v>
      </c>
      <c r="N422" s="135" t="str">
        <f t="shared" ref="N422:N444" ca="1" si="39">IF(E422&lt;=INDIRECT("M$"&amp;TEXT(ROW()-E422+1,"#")),INDIRECT("K$"&amp;TEXT($F$1+INDIRECT("L$"&amp;TEXT(ROW()-E422+1,"#"))+E422-1,"#")),"")</f>
        <v>화물 이용 운송</v>
      </c>
      <c r="O422" s="136" t="str">
        <f ca="1">INDIRECT("select!I"&amp;TEXT($B$1+A422,"#"))</f>
        <v>화물 이용 운송</v>
      </c>
      <c r="Q422" s="133">
        <f ca="1">VLOOKUP(O422,K$3181:O$3570,5,0)</f>
        <v>3066</v>
      </c>
      <c r="R422" s="133">
        <f ca="1">VLOOKUP(O422,K$3181:O$3570,4,0)</f>
        <v>2</v>
      </c>
      <c r="S422" s="135" t="str">
        <f t="shared" ref="S422:S473" ca="1" si="40">IF(E422&lt;=INDIRECT("R$"&amp;TEXT(ROW()-E422+1,"#")),INDIRECT("P$"&amp;TEXT($F$1+INDIRECT("Q$"&amp;TEXT(ROW()-E422+1,"#"))+E422-1,"#")),"")</f>
        <v>화물 이용 운송 이용 운송</v>
      </c>
      <c r="T422" s="133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33">
        <f t="shared" ref="A423:A473" si="41">A422</f>
        <v>8</v>
      </c>
      <c r="E423" s="133">
        <v>2</v>
      </c>
      <c r="F423" s="135" t="str">
        <f t="shared" ca="1" si="37"/>
        <v/>
      </c>
      <c r="J423" s="135" t="str">
        <f t="shared" ca="1" si="38"/>
        <v>도로 수송 (자가 수송 제외)</v>
      </c>
      <c r="N423" s="135" t="str">
        <f t="shared" ca="1" si="39"/>
        <v/>
      </c>
      <c r="S423" s="135" t="str">
        <f t="shared" ca="1" si="40"/>
        <v>화물이용운송 운송취차</v>
      </c>
      <c r="AH423" t="s">
        <v>662</v>
      </c>
      <c r="AI423">
        <v>1.9599999999999999E-4</v>
      </c>
    </row>
    <row r="424" spans="1:35">
      <c r="A424" s="133">
        <f t="shared" si="41"/>
        <v>8</v>
      </c>
      <c r="E424" s="133">
        <v>3</v>
      </c>
      <c r="F424" s="135" t="str">
        <f t="shared" ca="1" si="37"/>
        <v/>
      </c>
      <c r="J424" s="135" t="str">
        <f t="shared" ca="1" si="38"/>
        <v>자가 수송</v>
      </c>
      <c r="N424" s="135" t="str">
        <f t="shared" ca="1" si="39"/>
        <v/>
      </c>
      <c r="S424" s="135" t="str">
        <f t="shared" ca="1" si="40"/>
        <v/>
      </c>
      <c r="AH424" t="s">
        <v>663</v>
      </c>
      <c r="AI424">
        <v>4.57E-4</v>
      </c>
    </row>
    <row r="425" spans="1:35">
      <c r="A425" s="133">
        <f t="shared" si="41"/>
        <v>8</v>
      </c>
      <c r="E425" s="133">
        <v>4</v>
      </c>
      <c r="F425" s="135" t="str">
        <f t="shared" ca="1" si="37"/>
        <v/>
      </c>
      <c r="J425" s="135" t="str">
        <f t="shared" ca="1" si="38"/>
        <v>수운</v>
      </c>
      <c r="N425" s="135" t="str">
        <f t="shared" ca="1" si="39"/>
        <v/>
      </c>
      <c r="S425" s="135" t="str">
        <f t="shared" ca="1" si="40"/>
        <v/>
      </c>
      <c r="AH425" t="s">
        <v>664</v>
      </c>
      <c r="AI425">
        <v>5.0299999999999997E-4</v>
      </c>
    </row>
    <row r="426" spans="1:35">
      <c r="A426" s="133">
        <f t="shared" si="41"/>
        <v>8</v>
      </c>
      <c r="E426" s="133">
        <v>5</v>
      </c>
      <c r="F426" s="135" t="str">
        <f t="shared" ca="1" si="37"/>
        <v/>
      </c>
      <c r="J426" s="135" t="str">
        <f t="shared" ca="1" si="38"/>
        <v>항공 수송</v>
      </c>
      <c r="N426" s="135" t="str">
        <f t="shared" ca="1" si="39"/>
        <v/>
      </c>
      <c r="S426" s="135" t="str">
        <f t="shared" ca="1" si="40"/>
        <v/>
      </c>
      <c r="AH426" t="s">
        <v>665</v>
      </c>
      <c r="AI426">
        <v>3.7100000000000002E-4</v>
      </c>
    </row>
    <row r="427" spans="1:35">
      <c r="A427" s="133">
        <f t="shared" si="41"/>
        <v>8</v>
      </c>
      <c r="E427" s="133">
        <v>6</v>
      </c>
      <c r="F427" s="135" t="str">
        <f t="shared" ca="1" si="37"/>
        <v/>
      </c>
      <c r="J427" s="135" t="str">
        <f t="shared" ca="1" si="38"/>
        <v>화물 이용 운송</v>
      </c>
      <c r="N427" s="135" t="str">
        <f t="shared" ca="1" si="39"/>
        <v/>
      </c>
      <c r="S427" s="135" t="str">
        <f t="shared" ca="1" si="40"/>
        <v/>
      </c>
      <c r="AH427" t="s">
        <v>666</v>
      </c>
      <c r="AI427">
        <v>4.7699999999999999E-4</v>
      </c>
    </row>
    <row r="428" spans="1:35">
      <c r="A428" s="133">
        <f t="shared" si="41"/>
        <v>8</v>
      </c>
      <c r="E428" s="133">
        <v>7</v>
      </c>
      <c r="F428" s="135" t="str">
        <f t="shared" ca="1" si="37"/>
        <v/>
      </c>
      <c r="J428" s="135" t="str">
        <f t="shared" ca="1" si="38"/>
        <v>창고</v>
      </c>
      <c r="N428" s="135" t="str">
        <f t="shared" ca="1" si="39"/>
        <v/>
      </c>
      <c r="S428" s="135" t="str">
        <f t="shared" ca="1" si="40"/>
        <v/>
      </c>
      <c r="AH428" t="s">
        <v>667</v>
      </c>
      <c r="AI428">
        <v>4.9899999999999999E-4</v>
      </c>
    </row>
    <row r="429" spans="1:35">
      <c r="A429" s="133">
        <f t="shared" si="41"/>
        <v>8</v>
      </c>
      <c r="E429" s="133">
        <v>8</v>
      </c>
      <c r="F429" s="135" t="str">
        <f t="shared" ca="1" si="37"/>
        <v/>
      </c>
      <c r="J429" s="135" t="str">
        <f t="shared" ca="1" si="38"/>
        <v>운수 부대 서비스</v>
      </c>
      <c r="N429" s="135" t="str">
        <f t="shared" ca="1" si="39"/>
        <v/>
      </c>
      <c r="S429" s="135" t="str">
        <f t="shared" ca="1" si="40"/>
        <v/>
      </c>
      <c r="AH429" t="s">
        <v>668</v>
      </c>
      <c r="AI429">
        <v>0</v>
      </c>
    </row>
    <row r="430" spans="1:35">
      <c r="A430" s="133">
        <f t="shared" si="41"/>
        <v>8</v>
      </c>
      <c r="E430" s="133">
        <v>9</v>
      </c>
      <c r="F430" s="135" t="str">
        <f t="shared" ca="1" si="37"/>
        <v/>
      </c>
      <c r="J430" s="135" t="str">
        <f t="shared" ca="1" si="38"/>
        <v>우편·신서편</v>
      </c>
      <c r="N430" s="135" t="str">
        <f t="shared" ca="1" si="39"/>
        <v/>
      </c>
      <c r="S430" s="135" t="str">
        <f t="shared" ca="1" si="40"/>
        <v/>
      </c>
      <c r="AH430" t="s">
        <v>669</v>
      </c>
      <c r="AI430">
        <v>3.77E-4</v>
      </c>
    </row>
    <row r="431" spans="1:35">
      <c r="A431" s="133">
        <f t="shared" si="41"/>
        <v>8</v>
      </c>
      <c r="E431" s="133">
        <v>10</v>
      </c>
      <c r="F431" s="135" t="str">
        <f t="shared" ca="1" si="37"/>
        <v/>
      </c>
      <c r="N431" s="135" t="str">
        <f t="shared" ca="1" si="39"/>
        <v/>
      </c>
      <c r="S431" s="135" t="str">
        <f t="shared" ca="1" si="40"/>
        <v/>
      </c>
      <c r="AH431" t="s">
        <v>670</v>
      </c>
      <c r="AI431">
        <v>5.71E-4</v>
      </c>
    </row>
    <row r="432" spans="1:35">
      <c r="A432" s="133">
        <f t="shared" si="41"/>
        <v>8</v>
      </c>
      <c r="E432" s="133">
        <v>11</v>
      </c>
      <c r="F432" s="135" t="str">
        <f t="shared" ca="1" si="37"/>
        <v/>
      </c>
      <c r="N432" s="135" t="str">
        <f t="shared" ca="1" si="39"/>
        <v/>
      </c>
      <c r="S432" s="135" t="str">
        <f t="shared" ca="1" si="40"/>
        <v/>
      </c>
      <c r="AH432" t="s">
        <v>671</v>
      </c>
      <c r="AI432">
        <v>5.1099999999999995E-4</v>
      </c>
    </row>
    <row r="433" spans="1:35">
      <c r="A433" s="133">
        <f t="shared" si="41"/>
        <v>8</v>
      </c>
      <c r="E433" s="133">
        <v>12</v>
      </c>
      <c r="F433" s="135" t="str">
        <f t="shared" ca="1" si="37"/>
        <v/>
      </c>
      <c r="N433" s="135" t="str">
        <f t="shared" ca="1" si="39"/>
        <v/>
      </c>
      <c r="S433" s="135" t="str">
        <f t="shared" ca="1" si="40"/>
        <v/>
      </c>
      <c r="AH433" t="s">
        <v>672</v>
      </c>
      <c r="AI433">
        <v>5.1199999999999998E-4</v>
      </c>
    </row>
    <row r="434" spans="1:35">
      <c r="A434" s="133">
        <f t="shared" si="41"/>
        <v>8</v>
      </c>
      <c r="E434" s="133">
        <v>13</v>
      </c>
      <c r="F434" s="135" t="str">
        <f t="shared" ca="1" si="37"/>
        <v/>
      </c>
      <c r="N434" s="135" t="str">
        <f t="shared" ca="1" si="39"/>
        <v/>
      </c>
      <c r="S434" s="135" t="str">
        <f t="shared" ca="1" si="40"/>
        <v/>
      </c>
      <c r="AH434" t="s">
        <v>673</v>
      </c>
      <c r="AI434">
        <v>4.7800000000000002E-4</v>
      </c>
    </row>
    <row r="435" spans="1:35">
      <c r="A435" s="133">
        <f t="shared" si="41"/>
        <v>8</v>
      </c>
      <c r="E435" s="133">
        <v>14</v>
      </c>
      <c r="F435" s="135" t="str">
        <f t="shared" ca="1" si="37"/>
        <v/>
      </c>
      <c r="N435" s="135" t="str">
        <f t="shared" ca="1" si="39"/>
        <v/>
      </c>
      <c r="S435" s="135" t="str">
        <f t="shared" ca="1" si="40"/>
        <v/>
      </c>
      <c r="AH435" t="s">
        <v>674</v>
      </c>
      <c r="AI435">
        <v>5.0299999999999997E-4</v>
      </c>
    </row>
    <row r="436" spans="1:35">
      <c r="A436" s="133">
        <f t="shared" si="41"/>
        <v>8</v>
      </c>
      <c r="E436" s="133">
        <v>15</v>
      </c>
      <c r="F436" s="135" t="str">
        <f t="shared" ca="1" si="37"/>
        <v/>
      </c>
      <c r="N436" s="135" t="str">
        <f t="shared" ca="1" si="39"/>
        <v/>
      </c>
      <c r="S436" s="135" t="str">
        <f t="shared" ca="1" si="40"/>
        <v/>
      </c>
      <c r="AH436" t="s">
        <v>675</v>
      </c>
      <c r="AI436">
        <v>4.86E-4</v>
      </c>
    </row>
    <row r="437" spans="1:35">
      <c r="A437" s="133">
        <f t="shared" si="41"/>
        <v>8</v>
      </c>
      <c r="E437" s="133">
        <v>16</v>
      </c>
      <c r="F437" s="135" t="str">
        <f t="shared" ca="1" si="37"/>
        <v/>
      </c>
      <c r="N437" s="135" t="str">
        <f t="shared" ca="1" si="39"/>
        <v/>
      </c>
      <c r="S437" s="135" t="str">
        <f t="shared" ca="1" si="40"/>
        <v/>
      </c>
      <c r="AH437" t="s">
        <v>676</v>
      </c>
      <c r="AI437">
        <v>5.4699999999999996E-4</v>
      </c>
    </row>
    <row r="438" spans="1:35">
      <c r="A438" s="133">
        <f t="shared" si="41"/>
        <v>8</v>
      </c>
      <c r="E438" s="133">
        <v>17</v>
      </c>
      <c r="F438" s="135" t="str">
        <f t="shared" ca="1" si="37"/>
        <v/>
      </c>
      <c r="N438" s="135" t="str">
        <f t="shared" ca="1" si="39"/>
        <v/>
      </c>
      <c r="S438" s="135" t="str">
        <f t="shared" ca="1" si="40"/>
        <v/>
      </c>
      <c r="AH438" t="s">
        <v>677</v>
      </c>
      <c r="AI438">
        <v>5.0000000000000001E-4</v>
      </c>
    </row>
    <row r="439" spans="1:35">
      <c r="A439" s="133">
        <f t="shared" si="41"/>
        <v>8</v>
      </c>
      <c r="E439" s="133">
        <v>18</v>
      </c>
      <c r="F439" s="135" t="str">
        <f t="shared" ca="1" si="37"/>
        <v/>
      </c>
      <c r="N439" s="135" t="str">
        <f t="shared" ca="1" si="39"/>
        <v/>
      </c>
      <c r="S439" s="135" t="str">
        <f t="shared" ca="1" si="40"/>
        <v/>
      </c>
      <c r="AH439" t="s">
        <v>678</v>
      </c>
      <c r="AI439">
        <v>5.9000000000000003E-4</v>
      </c>
    </row>
    <row r="440" spans="1:35">
      <c r="A440" s="133">
        <f t="shared" si="41"/>
        <v>8</v>
      </c>
      <c r="E440" s="133">
        <v>19</v>
      </c>
      <c r="F440" s="135" t="str">
        <f t="shared" ca="1" si="37"/>
        <v/>
      </c>
      <c r="N440" s="135" t="str">
        <f t="shared" ca="1" si="39"/>
        <v/>
      </c>
      <c r="S440" s="135" t="str">
        <f t="shared" ca="1" si="40"/>
        <v/>
      </c>
      <c r="AH440" t="s">
        <v>679</v>
      </c>
      <c r="AI440">
        <v>3.3500000000000001E-4</v>
      </c>
    </row>
    <row r="441" spans="1:35">
      <c r="A441" s="133">
        <f t="shared" si="41"/>
        <v>8</v>
      </c>
      <c r="E441" s="133">
        <v>20</v>
      </c>
      <c r="F441" s="135" t="str">
        <f t="shared" ca="1" si="37"/>
        <v/>
      </c>
      <c r="N441" s="135" t="str">
        <f t="shared" ca="1" si="39"/>
        <v/>
      </c>
      <c r="S441" s="135" t="str">
        <f t="shared" ca="1" si="40"/>
        <v/>
      </c>
      <c r="AH441" t="s">
        <v>680</v>
      </c>
      <c r="AI441">
        <v>3.6499999999999998E-4</v>
      </c>
    </row>
    <row r="442" spans="1:35">
      <c r="A442" s="133">
        <f t="shared" si="41"/>
        <v>8</v>
      </c>
      <c r="E442" s="133">
        <v>21</v>
      </c>
      <c r="F442" s="135" t="str">
        <f t="shared" ca="1" si="37"/>
        <v/>
      </c>
      <c r="N442" s="135" t="str">
        <f t="shared" ca="1" si="39"/>
        <v/>
      </c>
      <c r="S442" s="135" t="str">
        <f t="shared" ca="1" si="40"/>
        <v/>
      </c>
      <c r="AH442" t="s">
        <v>681</v>
      </c>
      <c r="AI442">
        <v>4.0999999999999999E-4</v>
      </c>
    </row>
    <row r="443" spans="1:35">
      <c r="A443" s="133">
        <f t="shared" si="41"/>
        <v>8</v>
      </c>
      <c r="E443" s="133">
        <v>22</v>
      </c>
      <c r="F443" s="135" t="str">
        <f t="shared" ca="1" si="37"/>
        <v/>
      </c>
      <c r="N443" s="135" t="str">
        <f t="shared" ca="1" si="39"/>
        <v/>
      </c>
      <c r="S443" s="135" t="str">
        <f t="shared" ca="1" si="40"/>
        <v/>
      </c>
      <c r="AH443" t="s">
        <v>682</v>
      </c>
      <c r="AI443">
        <v>0</v>
      </c>
    </row>
    <row r="444" spans="1:35">
      <c r="A444" s="133">
        <f t="shared" si="41"/>
        <v>8</v>
      </c>
      <c r="E444" s="133">
        <v>23</v>
      </c>
      <c r="F444" s="135" t="str">
        <f t="shared" ca="1" si="37"/>
        <v/>
      </c>
      <c r="N444" s="135" t="str">
        <f t="shared" ca="1" si="39"/>
        <v/>
      </c>
      <c r="S444" s="135" t="str">
        <f t="shared" ca="1" si="40"/>
        <v/>
      </c>
      <c r="AH444" t="s">
        <v>683</v>
      </c>
      <c r="AI444">
        <v>3.4099999999999999E-4</v>
      </c>
    </row>
    <row r="445" spans="1:35">
      <c r="A445" s="133">
        <f t="shared" si="41"/>
        <v>8</v>
      </c>
      <c r="E445" s="133">
        <v>24</v>
      </c>
      <c r="S445" s="135" t="str">
        <f t="shared" ca="1" si="40"/>
        <v/>
      </c>
      <c r="AH445" t="s">
        <v>684</v>
      </c>
      <c r="AI445">
        <v>2.5300000000000002E-4</v>
      </c>
    </row>
    <row r="446" spans="1:35">
      <c r="A446" s="133">
        <f t="shared" si="41"/>
        <v>8</v>
      </c>
      <c r="E446" s="133">
        <v>25</v>
      </c>
      <c r="S446" s="135" t="str">
        <f t="shared" ca="1" si="40"/>
        <v/>
      </c>
      <c r="AH446" t="s">
        <v>685</v>
      </c>
      <c r="AI446">
        <v>3.3799999999999998E-4</v>
      </c>
    </row>
    <row r="447" spans="1:35">
      <c r="A447" s="133">
        <f t="shared" si="41"/>
        <v>8</v>
      </c>
      <c r="E447" s="133">
        <v>26</v>
      </c>
      <c r="S447" s="135" t="str">
        <f t="shared" ca="1" si="40"/>
        <v/>
      </c>
      <c r="AH447" t="s">
        <v>686</v>
      </c>
      <c r="AI447">
        <v>3.3500000000000001E-4</v>
      </c>
    </row>
    <row r="448" spans="1:35">
      <c r="A448" s="133">
        <f t="shared" si="41"/>
        <v>8</v>
      </c>
      <c r="E448" s="133">
        <v>27</v>
      </c>
      <c r="S448" s="135" t="str">
        <f t="shared" ca="1" si="40"/>
        <v/>
      </c>
      <c r="AH448" t="s">
        <v>687</v>
      </c>
      <c r="AI448">
        <v>3.4200000000000002E-4</v>
      </c>
    </row>
    <row r="449" spans="1:35">
      <c r="A449" s="133">
        <f t="shared" si="41"/>
        <v>8</v>
      </c>
      <c r="E449" s="133">
        <v>28</v>
      </c>
      <c r="S449" s="135" t="str">
        <f t="shared" ca="1" si="40"/>
        <v/>
      </c>
      <c r="AH449" t="s">
        <v>688</v>
      </c>
      <c r="AI449">
        <v>5.6400000000000005E-4</v>
      </c>
    </row>
    <row r="450" spans="1:35">
      <c r="A450" s="133">
        <f t="shared" si="41"/>
        <v>8</v>
      </c>
      <c r="E450" s="133">
        <v>29</v>
      </c>
      <c r="S450" s="135" t="str">
        <f t="shared" ca="1" si="40"/>
        <v/>
      </c>
      <c r="AH450" t="s">
        <v>689</v>
      </c>
      <c r="AI450">
        <v>5.04E-4</v>
      </c>
    </row>
    <row r="451" spans="1:35">
      <c r="A451" s="133">
        <f t="shared" si="41"/>
        <v>8</v>
      </c>
      <c r="E451" s="133">
        <v>30</v>
      </c>
      <c r="S451" s="135" t="str">
        <f t="shared" ca="1" si="40"/>
        <v/>
      </c>
      <c r="AH451" t="s">
        <v>690</v>
      </c>
      <c r="AI451">
        <v>4.3600000000000003E-4</v>
      </c>
    </row>
    <row r="452" spans="1:35">
      <c r="A452" s="133">
        <f t="shared" si="41"/>
        <v>8</v>
      </c>
      <c r="E452" s="133">
        <v>31</v>
      </c>
      <c r="S452" s="135" t="str">
        <f t="shared" ca="1" si="40"/>
        <v/>
      </c>
      <c r="AH452" t="s">
        <v>691</v>
      </c>
      <c r="AI452">
        <v>4.9700000000000005E-4</v>
      </c>
    </row>
    <row r="453" spans="1:35">
      <c r="A453" s="133">
        <f t="shared" si="41"/>
        <v>8</v>
      </c>
      <c r="E453" s="133">
        <v>32</v>
      </c>
      <c r="S453" s="135" t="str">
        <f t="shared" ca="1" si="40"/>
        <v/>
      </c>
      <c r="AH453" t="s">
        <v>692</v>
      </c>
      <c r="AI453">
        <v>0</v>
      </c>
    </row>
    <row r="454" spans="1:35">
      <c r="A454" s="133">
        <f t="shared" si="41"/>
        <v>8</v>
      </c>
      <c r="E454" s="133">
        <v>33</v>
      </c>
      <c r="S454" s="135" t="str">
        <f t="shared" ca="1" si="40"/>
        <v/>
      </c>
      <c r="AH454" t="s">
        <v>693</v>
      </c>
      <c r="AI454">
        <v>5.0699999999999996E-4</v>
      </c>
    </row>
    <row r="455" spans="1:35">
      <c r="A455" s="133">
        <f t="shared" si="41"/>
        <v>8</v>
      </c>
      <c r="E455" s="133">
        <v>34</v>
      </c>
      <c r="S455" s="135" t="str">
        <f t="shared" ca="1" si="40"/>
        <v/>
      </c>
      <c r="AH455" t="s">
        <v>694</v>
      </c>
      <c r="AI455">
        <v>4.1300000000000001E-4</v>
      </c>
    </row>
    <row r="456" spans="1:35">
      <c r="A456" s="133">
        <f t="shared" si="41"/>
        <v>8</v>
      </c>
      <c r="E456" s="133">
        <v>35</v>
      </c>
      <c r="S456" s="135" t="str">
        <f t="shared" ca="1" si="40"/>
        <v/>
      </c>
      <c r="AH456" t="s">
        <v>695</v>
      </c>
      <c r="AI456">
        <v>4.55E-4</v>
      </c>
    </row>
    <row r="457" spans="1:35">
      <c r="A457" s="133">
        <f t="shared" si="41"/>
        <v>8</v>
      </c>
      <c r="E457" s="133">
        <v>36</v>
      </c>
      <c r="S457" s="135" t="str">
        <f t="shared" ca="1" si="40"/>
        <v/>
      </c>
      <c r="AH457" t="s">
        <v>696</v>
      </c>
      <c r="AI457">
        <v>4.4900000000000002E-4</v>
      </c>
    </row>
    <row r="458" spans="1:35">
      <c r="A458" s="133">
        <f t="shared" si="41"/>
        <v>8</v>
      </c>
      <c r="E458" s="133">
        <v>37</v>
      </c>
      <c r="S458" s="135" t="str">
        <f t="shared" ca="1" si="40"/>
        <v/>
      </c>
      <c r="AH458" t="s">
        <v>697</v>
      </c>
      <c r="AI458">
        <v>4.5199999999999998E-4</v>
      </c>
    </row>
    <row r="459" spans="1:35">
      <c r="A459" s="133">
        <f t="shared" si="41"/>
        <v>8</v>
      </c>
      <c r="E459" s="133">
        <v>38</v>
      </c>
      <c r="S459" s="135" t="str">
        <f t="shared" ca="1" si="40"/>
        <v/>
      </c>
      <c r="AH459" t="s">
        <v>698</v>
      </c>
      <c r="AI459">
        <v>0</v>
      </c>
    </row>
    <row r="460" spans="1:35">
      <c r="A460" s="133">
        <f t="shared" si="41"/>
        <v>8</v>
      </c>
      <c r="E460" s="133">
        <v>39</v>
      </c>
      <c r="S460" s="135" t="str">
        <f t="shared" ca="1" si="40"/>
        <v/>
      </c>
      <c r="AH460" t="s">
        <v>699</v>
      </c>
      <c r="AI460">
        <v>3.8999999999999999E-4</v>
      </c>
    </row>
    <row r="461" spans="1:35">
      <c r="A461" s="133">
        <f t="shared" si="41"/>
        <v>8</v>
      </c>
      <c r="E461" s="133">
        <v>40</v>
      </c>
      <c r="S461" s="135" t="str">
        <f t="shared" ca="1" si="40"/>
        <v/>
      </c>
      <c r="AH461" t="s">
        <v>700</v>
      </c>
      <c r="AI461">
        <v>3.9199999999999999E-4</v>
      </c>
    </row>
    <row r="462" spans="1:35">
      <c r="A462" s="133">
        <f t="shared" si="41"/>
        <v>8</v>
      </c>
      <c r="E462" s="133">
        <v>41</v>
      </c>
      <c r="S462" s="135" t="str">
        <f t="shared" ca="1" si="40"/>
        <v/>
      </c>
      <c r="AH462" t="s">
        <v>701</v>
      </c>
      <c r="AI462">
        <v>7.2499999999999995E-4</v>
      </c>
    </row>
    <row r="463" spans="1:35">
      <c r="A463" s="133">
        <f t="shared" si="41"/>
        <v>8</v>
      </c>
      <c r="E463" s="133">
        <v>42</v>
      </c>
      <c r="S463" s="135" t="str">
        <f t="shared" ca="1" si="40"/>
        <v/>
      </c>
      <c r="AH463" t="s">
        <v>702</v>
      </c>
      <c r="AI463">
        <v>5.2800000000000004E-4</v>
      </c>
    </row>
    <row r="464" spans="1:35">
      <c r="A464" s="133">
        <f t="shared" si="41"/>
        <v>8</v>
      </c>
      <c r="E464" s="133">
        <v>43</v>
      </c>
      <c r="S464" s="135" t="str">
        <f t="shared" ca="1" si="40"/>
        <v/>
      </c>
      <c r="AH464" t="s">
        <v>703</v>
      </c>
      <c r="AI464">
        <v>0</v>
      </c>
    </row>
    <row r="465" spans="1:35">
      <c r="A465" s="133">
        <f t="shared" si="41"/>
        <v>8</v>
      </c>
      <c r="E465" s="133">
        <v>44</v>
      </c>
      <c r="S465" s="135" t="str">
        <f t="shared" ca="1" si="40"/>
        <v/>
      </c>
      <c r="AH465" t="s">
        <v>704</v>
      </c>
      <c r="AI465">
        <v>4.08E-4</v>
      </c>
    </row>
    <row r="466" spans="1:35">
      <c r="A466" s="133">
        <f t="shared" si="41"/>
        <v>8</v>
      </c>
      <c r="E466" s="133">
        <v>45</v>
      </c>
      <c r="S466" s="135" t="str">
        <f t="shared" ca="1" si="40"/>
        <v/>
      </c>
      <c r="AH466" t="s">
        <v>705</v>
      </c>
      <c r="AI466">
        <v>3.9199999999999999E-4</v>
      </c>
    </row>
    <row r="467" spans="1:35">
      <c r="A467" s="133">
        <f t="shared" si="41"/>
        <v>8</v>
      </c>
      <c r="E467" s="133">
        <v>46</v>
      </c>
      <c r="S467" s="135" t="str">
        <f t="shared" ca="1" si="40"/>
        <v/>
      </c>
      <c r="AH467" t="s">
        <v>706</v>
      </c>
      <c r="AI467">
        <v>6.5200000000000002E-4</v>
      </c>
    </row>
    <row r="468" spans="1:35">
      <c r="A468" s="133">
        <f t="shared" si="41"/>
        <v>8</v>
      </c>
      <c r="E468" s="133">
        <v>47</v>
      </c>
      <c r="S468" s="135" t="str">
        <f t="shared" ca="1" si="40"/>
        <v/>
      </c>
      <c r="AH468" t="s">
        <v>707</v>
      </c>
      <c r="AI468">
        <v>3.9199999999999999E-4</v>
      </c>
    </row>
    <row r="469" spans="1:35">
      <c r="A469" s="133">
        <f t="shared" si="41"/>
        <v>8</v>
      </c>
      <c r="E469" s="133">
        <v>48</v>
      </c>
      <c r="S469" s="135" t="str">
        <f t="shared" ca="1" si="40"/>
        <v/>
      </c>
      <c r="AH469" t="s">
        <v>708</v>
      </c>
      <c r="AI469">
        <v>3.9899999999999999E-4</v>
      </c>
    </row>
    <row r="470" spans="1:35">
      <c r="A470" s="133">
        <f t="shared" si="41"/>
        <v>8</v>
      </c>
      <c r="E470" s="133">
        <v>49</v>
      </c>
      <c r="S470" s="135" t="str">
        <f t="shared" ca="1" si="40"/>
        <v/>
      </c>
      <c r="AH470" t="s">
        <v>709</v>
      </c>
      <c r="AI470">
        <v>5.3300000000000005E-4</v>
      </c>
    </row>
    <row r="471" spans="1:35">
      <c r="A471" s="133">
        <f t="shared" si="41"/>
        <v>8</v>
      </c>
      <c r="E471" s="133">
        <v>50</v>
      </c>
      <c r="S471" s="135" t="str">
        <f t="shared" ca="1" si="40"/>
        <v/>
      </c>
      <c r="AH471" t="s">
        <v>710</v>
      </c>
      <c r="AI471">
        <v>5.5500000000000005E-4</v>
      </c>
    </row>
    <row r="472" spans="1:35">
      <c r="A472" s="133">
        <f t="shared" si="41"/>
        <v>8</v>
      </c>
      <c r="E472" s="133">
        <v>51</v>
      </c>
      <c r="S472" s="135" t="str">
        <f t="shared" ca="1" si="40"/>
        <v/>
      </c>
      <c r="AH472" t="s">
        <v>711</v>
      </c>
      <c r="AI472">
        <v>4.86E-4</v>
      </c>
    </row>
    <row r="473" spans="1:35">
      <c r="A473" s="133">
        <f t="shared" si="41"/>
        <v>8</v>
      </c>
      <c r="E473" s="133">
        <v>52</v>
      </c>
      <c r="S473" s="135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3">
        <f>(ROW()+58)/60</f>
        <v>9</v>
      </c>
      <c r="B482" s="134" t="str">
        <f ca="1">INDIRECT("select!E"&amp;TEXT($B$1+A482,"#"))</f>
        <v>출장비</v>
      </c>
      <c r="C482" s="133">
        <f ca="1">VLOOKUP(B482,$A$3181:$D$3190,4,0)</f>
        <v>105</v>
      </c>
      <c r="D482" s="133">
        <f ca="1">VLOOKUP(B482,$A$3181:$D$3190,3,0)</f>
        <v>1</v>
      </c>
      <c r="E482" s="133">
        <v>1</v>
      </c>
      <c r="F482" s="135" t="str">
        <f t="shared" ref="F482:F504" ca="1" si="42">IF(E482&lt;=INDIRECT("D$"&amp;TEXT(ROW()-E482+1,"#")),INDIRECT("E$"&amp;TEXT($F$1+INDIRECT("C$"&amp;TEXT(ROW()-E482+1,"#"))+E482-1,"#")),"")</f>
        <v>운수·우편</v>
      </c>
      <c r="G482" s="134" t="str">
        <f ca="1">INDIRECT("select!G"&amp;TEXT($B$1+A482,"#"))</f>
        <v>운수·우편</v>
      </c>
      <c r="H482" s="133">
        <f ca="1">VLOOKUP(G482,E$3181:G$3219,3,0)</f>
        <v>75</v>
      </c>
      <c r="I482" s="133">
        <f ca="1">VLOOKUP(G482,E$3181:G$3219,2,0)</f>
        <v>9</v>
      </c>
      <c r="J482" s="135" t="str">
        <f t="shared" ref="J482:J490" ca="1" si="43">IF(E482&lt;=INDIRECT("I$"&amp;TEXT(ROW()-E482+1,"#")),INDIRECT("H$"&amp;TEXT($F$1+INDIRECT("H$"&amp;TEXT(ROW()-E482+1,"#"))+E482-1,"#")),"")</f>
        <v>철도 수송</v>
      </c>
      <c r="K482" s="136" t="str">
        <f ca="1">INDIRECT("select!H"&amp;TEXT($B$1+A482,"#"))</f>
        <v>자가 수송</v>
      </c>
      <c r="L482" s="133">
        <f ca="1">VLOOKUP(K482,H$3181:J$3287,3,0)</f>
        <v>297</v>
      </c>
      <c r="M482" s="133">
        <f ca="1">VLOOKUP(K482,H$3181:J$3287,2,0)</f>
        <v>2</v>
      </c>
      <c r="N482" s="135" t="str">
        <f t="shared" ref="N482:N504" ca="1" si="44">IF(E482&lt;=INDIRECT("M$"&amp;TEXT(ROW()-E482+1,"#")),INDIRECT("K$"&amp;TEXT($F$1+INDIRECT("L$"&amp;TEXT(ROW()-E482+1,"#"))+E482-1,"#")),"")</f>
        <v>자가운송(여객자동차)</v>
      </c>
      <c r="O482" s="136" t="str">
        <f ca="1">INDIRECT("select!I"&amp;TEXT($B$1+A482,"#"))</f>
        <v>자가운송(여객자동차)</v>
      </c>
      <c r="Q482" s="133">
        <f ca="1">VLOOKUP(O482,K$3181:O$3570,5,0)</f>
        <v>3017</v>
      </c>
      <c r="R482" s="133">
        <f ca="1">VLOOKUP(O482,K$3181:O$3570,4,0)</f>
        <v>8</v>
      </c>
      <c r="S482" s="135" t="str">
        <f t="shared" ref="S482:S533" ca="1" si="45">IF(E482&lt;=INDIRECT("R$"&amp;TEXT(ROW()-E482+1,"#")),INDIRECT("P$"&amp;TEXT($F$1+INDIRECT("Q$"&amp;TEXT(ROW()-E482+1,"#"))+E482-1,"#")),"")</f>
        <v>자가운송(여객자동차) 버스</v>
      </c>
      <c r="T482" s="133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33">
        <f t="shared" ref="A483:A533" si="46">A482</f>
        <v>9</v>
      </c>
      <c r="E483" s="133">
        <v>2</v>
      </c>
      <c r="F483" s="135" t="str">
        <f t="shared" ca="1" si="42"/>
        <v/>
      </c>
      <c r="J483" s="135" t="str">
        <f t="shared" ca="1" si="43"/>
        <v>도로 수송 (자가 수송 제외)</v>
      </c>
      <c r="N483" s="135" t="str">
        <f t="shared" ca="1" si="44"/>
        <v>자가운송(화물자동차)</v>
      </c>
      <c r="S483" s="135" t="str">
        <f t="shared" ca="1" si="45"/>
        <v>자가 수송(여객 자동차) 보통·소형 승용차</v>
      </c>
      <c r="AH483" t="s">
        <v>722</v>
      </c>
      <c r="AI483">
        <v>4.7399999999999997E-4</v>
      </c>
    </row>
    <row r="484" spans="1:35">
      <c r="A484" s="133">
        <f t="shared" si="46"/>
        <v>9</v>
      </c>
      <c r="E484" s="133">
        <v>3</v>
      </c>
      <c r="F484" s="135" t="str">
        <f t="shared" ca="1" si="42"/>
        <v/>
      </c>
      <c r="J484" s="135" t="str">
        <f t="shared" ca="1" si="43"/>
        <v>자가 수송</v>
      </c>
      <c r="N484" s="135" t="str">
        <f t="shared" ca="1" si="44"/>
        <v/>
      </c>
      <c r="S484" s="135" t="str">
        <f t="shared" ca="1" si="45"/>
        <v>자가운송(여객자동차) 경승용차</v>
      </c>
      <c r="AH484" t="s">
        <v>723</v>
      </c>
      <c r="AI484">
        <v>3.7199999999999999E-4</v>
      </c>
    </row>
    <row r="485" spans="1:35">
      <c r="A485" s="133">
        <f t="shared" si="46"/>
        <v>9</v>
      </c>
      <c r="E485" s="133">
        <v>4</v>
      </c>
      <c r="F485" s="135" t="str">
        <f t="shared" ca="1" si="42"/>
        <v/>
      </c>
      <c r="J485" s="135" t="str">
        <f t="shared" ca="1" si="43"/>
        <v>수운</v>
      </c>
      <c r="N485" s="135" t="str">
        <f t="shared" ca="1" si="44"/>
        <v/>
      </c>
      <c r="S485" s="135" t="str">
        <f t="shared" ca="1" si="45"/>
        <v>자가운송(여객자동차) 보통화물차</v>
      </c>
      <c r="AH485" t="s">
        <v>724</v>
      </c>
      <c r="AI485">
        <v>4.4700000000000002E-4</v>
      </c>
    </row>
    <row r="486" spans="1:35">
      <c r="A486" s="133">
        <f t="shared" si="46"/>
        <v>9</v>
      </c>
      <c r="E486" s="133">
        <v>5</v>
      </c>
      <c r="F486" s="135" t="str">
        <f t="shared" ca="1" si="42"/>
        <v/>
      </c>
      <c r="J486" s="135" t="str">
        <f t="shared" ca="1" si="43"/>
        <v>항공 수송</v>
      </c>
      <c r="N486" s="135" t="str">
        <f t="shared" ca="1" si="44"/>
        <v/>
      </c>
      <c r="S486" s="135" t="str">
        <f t="shared" ca="1" si="45"/>
        <v>자가운송(여객자동차) 소형화물차</v>
      </c>
      <c r="AH486" t="s">
        <v>725</v>
      </c>
      <c r="AI486">
        <v>4.8899999999999996E-4</v>
      </c>
    </row>
    <row r="487" spans="1:35">
      <c r="A487" s="133">
        <f t="shared" si="46"/>
        <v>9</v>
      </c>
      <c r="E487" s="133">
        <v>6</v>
      </c>
      <c r="F487" s="135" t="str">
        <f t="shared" ca="1" si="42"/>
        <v/>
      </c>
      <c r="J487" s="135" t="str">
        <f t="shared" ca="1" si="43"/>
        <v>화물 이용 운송</v>
      </c>
      <c r="N487" s="135" t="str">
        <f t="shared" ca="1" si="44"/>
        <v/>
      </c>
      <c r="S487" s="135" t="str">
        <f t="shared" ca="1" si="45"/>
        <v>자가수송(여객자동차) 보통특종차</v>
      </c>
      <c r="AH487" t="s">
        <v>726</v>
      </c>
      <c r="AI487">
        <v>4.8000000000000001E-4</v>
      </c>
    </row>
    <row r="488" spans="1:35">
      <c r="A488" s="133">
        <f t="shared" si="46"/>
        <v>9</v>
      </c>
      <c r="E488" s="133">
        <v>7</v>
      </c>
      <c r="F488" s="135" t="str">
        <f t="shared" ca="1" si="42"/>
        <v/>
      </c>
      <c r="J488" s="135" t="str">
        <f t="shared" ca="1" si="43"/>
        <v>창고</v>
      </c>
      <c r="N488" s="135" t="str">
        <f t="shared" ca="1" si="44"/>
        <v/>
      </c>
      <c r="S488" s="135" t="str">
        <f t="shared" ca="1" si="45"/>
        <v>자가수송(여객자동차) 소형 특종차</v>
      </c>
      <c r="AH488" t="s">
        <v>727</v>
      </c>
      <c r="AI488">
        <v>4.8299999999999998E-4</v>
      </c>
    </row>
    <row r="489" spans="1:35">
      <c r="A489" s="133">
        <f t="shared" si="46"/>
        <v>9</v>
      </c>
      <c r="E489" s="133">
        <v>8</v>
      </c>
      <c r="F489" s="135" t="str">
        <f t="shared" ca="1" si="42"/>
        <v/>
      </c>
      <c r="J489" s="135" t="str">
        <f t="shared" ca="1" si="43"/>
        <v>운수 부대 서비스</v>
      </c>
      <c r="N489" s="135" t="str">
        <f t="shared" ca="1" si="44"/>
        <v/>
      </c>
      <c r="S489" s="135" t="str">
        <f t="shared" ca="1" si="45"/>
        <v>자가운송(여객자동차) 경화물차</v>
      </c>
      <c r="AH489" t="s">
        <v>728</v>
      </c>
      <c r="AI489">
        <v>4.7899999999999999E-4</v>
      </c>
    </row>
    <row r="490" spans="1:35">
      <c r="A490" s="133">
        <f t="shared" si="46"/>
        <v>9</v>
      </c>
      <c r="E490" s="133">
        <v>9</v>
      </c>
      <c r="F490" s="135" t="str">
        <f t="shared" ca="1" si="42"/>
        <v/>
      </c>
      <c r="J490" s="135" t="str">
        <f t="shared" ca="1" si="43"/>
        <v>우편·신서편</v>
      </c>
      <c r="N490" s="135" t="str">
        <f t="shared" ca="1" si="44"/>
        <v/>
      </c>
      <c r="S490" s="135" t="str">
        <f t="shared" ca="1" si="45"/>
        <v/>
      </c>
      <c r="AH490" t="s">
        <v>729</v>
      </c>
      <c r="AI490">
        <v>4.7899999999999999E-4</v>
      </c>
    </row>
    <row r="491" spans="1:35">
      <c r="A491" s="133">
        <f t="shared" si="46"/>
        <v>9</v>
      </c>
      <c r="E491" s="133">
        <v>10</v>
      </c>
      <c r="F491" s="135" t="str">
        <f t="shared" ca="1" si="42"/>
        <v/>
      </c>
      <c r="N491" s="135" t="str">
        <f t="shared" ca="1" si="44"/>
        <v/>
      </c>
      <c r="S491" s="135" t="str">
        <f t="shared" ca="1" si="45"/>
        <v/>
      </c>
      <c r="AH491" t="s">
        <v>730</v>
      </c>
      <c r="AI491">
        <v>4.7899999999999999E-4</v>
      </c>
    </row>
    <row r="492" spans="1:35">
      <c r="A492" s="133">
        <f t="shared" si="46"/>
        <v>9</v>
      </c>
      <c r="E492" s="133">
        <v>11</v>
      </c>
      <c r="F492" s="135" t="str">
        <f t="shared" ca="1" si="42"/>
        <v/>
      </c>
      <c r="N492" s="135" t="str">
        <f t="shared" ca="1" si="44"/>
        <v/>
      </c>
      <c r="S492" s="135" t="str">
        <f t="shared" ca="1" si="45"/>
        <v/>
      </c>
      <c r="AH492" t="s">
        <v>731</v>
      </c>
      <c r="AI492">
        <v>7.76E-4</v>
      </c>
    </row>
    <row r="493" spans="1:35">
      <c r="A493" s="133">
        <f t="shared" si="46"/>
        <v>9</v>
      </c>
      <c r="E493" s="133">
        <v>12</v>
      </c>
      <c r="F493" s="135" t="str">
        <f t="shared" ca="1" si="42"/>
        <v/>
      </c>
      <c r="N493" s="135" t="str">
        <f t="shared" ca="1" si="44"/>
        <v/>
      </c>
      <c r="S493" s="135" t="str">
        <f t="shared" ca="1" si="45"/>
        <v/>
      </c>
      <c r="AH493" t="s">
        <v>732</v>
      </c>
      <c r="AI493">
        <v>2.9500000000000001E-4</v>
      </c>
    </row>
    <row r="494" spans="1:35">
      <c r="A494" s="133">
        <f t="shared" si="46"/>
        <v>9</v>
      </c>
      <c r="E494" s="133">
        <v>13</v>
      </c>
      <c r="F494" s="135" t="str">
        <f t="shared" ca="1" si="42"/>
        <v/>
      </c>
      <c r="N494" s="135" t="str">
        <f t="shared" ca="1" si="44"/>
        <v/>
      </c>
      <c r="S494" s="135" t="str">
        <f t="shared" ca="1" si="45"/>
        <v/>
      </c>
      <c r="AH494" t="s">
        <v>733</v>
      </c>
      <c r="AI494">
        <v>6.3299999999999999E-4</v>
      </c>
    </row>
    <row r="495" spans="1:35">
      <c r="A495" s="133">
        <f t="shared" si="46"/>
        <v>9</v>
      </c>
      <c r="E495" s="133">
        <v>14</v>
      </c>
      <c r="F495" s="135" t="str">
        <f t="shared" ca="1" si="42"/>
        <v/>
      </c>
      <c r="N495" s="135" t="str">
        <f t="shared" ca="1" si="44"/>
        <v/>
      </c>
      <c r="S495" s="135" t="str">
        <f t="shared" ca="1" si="45"/>
        <v/>
      </c>
      <c r="AH495" t="s">
        <v>734</v>
      </c>
      <c r="AI495">
        <v>5.6499999999999996E-4</v>
      </c>
    </row>
    <row r="496" spans="1:35">
      <c r="A496" s="133">
        <f t="shared" si="46"/>
        <v>9</v>
      </c>
      <c r="E496" s="133">
        <v>15</v>
      </c>
      <c r="F496" s="135" t="str">
        <f t="shared" ca="1" si="42"/>
        <v/>
      </c>
      <c r="N496" s="135" t="str">
        <f t="shared" ca="1" si="44"/>
        <v/>
      </c>
      <c r="S496" s="135" t="str">
        <f t="shared" ca="1" si="45"/>
        <v/>
      </c>
      <c r="AH496" t="s">
        <v>735</v>
      </c>
      <c r="AI496">
        <v>4.4799999999999999E-4</v>
      </c>
    </row>
    <row r="497" spans="1:35">
      <c r="A497" s="133">
        <f t="shared" si="46"/>
        <v>9</v>
      </c>
      <c r="E497" s="133">
        <v>16</v>
      </c>
      <c r="F497" s="135" t="str">
        <f t="shared" ca="1" si="42"/>
        <v/>
      </c>
      <c r="N497" s="135" t="str">
        <f t="shared" ca="1" si="44"/>
        <v/>
      </c>
      <c r="S497" s="135" t="str">
        <f t="shared" ca="1" si="45"/>
        <v/>
      </c>
      <c r="AH497" t="s">
        <v>736</v>
      </c>
      <c r="AI497" t="s">
        <v>308</v>
      </c>
    </row>
    <row r="498" spans="1:35">
      <c r="A498" s="133">
        <f t="shared" si="46"/>
        <v>9</v>
      </c>
      <c r="E498" s="133">
        <v>17</v>
      </c>
      <c r="F498" s="135" t="str">
        <f t="shared" ca="1" si="42"/>
        <v/>
      </c>
      <c r="N498" s="135" t="str">
        <f t="shared" ca="1" si="44"/>
        <v/>
      </c>
      <c r="S498" s="135" t="str">
        <f t="shared" ca="1" si="45"/>
        <v/>
      </c>
      <c r="AH498" t="s">
        <v>737</v>
      </c>
      <c r="AI498">
        <v>4.6000000000000001E-4</v>
      </c>
    </row>
    <row r="499" spans="1:35">
      <c r="A499" s="133">
        <f t="shared" si="46"/>
        <v>9</v>
      </c>
      <c r="E499" s="133">
        <v>18</v>
      </c>
      <c r="F499" s="135" t="str">
        <f t="shared" ca="1" si="42"/>
        <v/>
      </c>
      <c r="N499" s="135" t="str">
        <f t="shared" ca="1" si="44"/>
        <v/>
      </c>
      <c r="S499" s="135" t="str">
        <f t="shared" ca="1" si="45"/>
        <v/>
      </c>
      <c r="AH499" t="s">
        <v>738</v>
      </c>
      <c r="AI499">
        <v>8.3999999999999995E-5</v>
      </c>
    </row>
    <row r="500" spans="1:35">
      <c r="A500" s="133">
        <f t="shared" si="46"/>
        <v>9</v>
      </c>
      <c r="E500" s="133">
        <v>19</v>
      </c>
      <c r="F500" s="135" t="str">
        <f t="shared" ca="1" si="42"/>
        <v/>
      </c>
      <c r="N500" s="135" t="str">
        <f t="shared" ca="1" si="44"/>
        <v/>
      </c>
      <c r="S500" s="135" t="str">
        <f t="shared" ca="1" si="45"/>
        <v/>
      </c>
      <c r="AH500" t="s">
        <v>739</v>
      </c>
      <c r="AI500">
        <v>0</v>
      </c>
    </row>
    <row r="501" spans="1:35">
      <c r="A501" s="133">
        <f t="shared" si="46"/>
        <v>9</v>
      </c>
      <c r="E501" s="133">
        <v>20</v>
      </c>
      <c r="F501" s="135" t="str">
        <f t="shared" ca="1" si="42"/>
        <v/>
      </c>
      <c r="N501" s="135" t="str">
        <f t="shared" ca="1" si="44"/>
        <v/>
      </c>
      <c r="S501" s="135" t="str">
        <f t="shared" ca="1" si="45"/>
        <v/>
      </c>
      <c r="AH501" t="s">
        <v>740</v>
      </c>
      <c r="AI501">
        <v>3.9199999999999999E-4</v>
      </c>
    </row>
    <row r="502" spans="1:35">
      <c r="A502" s="133">
        <f t="shared" si="46"/>
        <v>9</v>
      </c>
      <c r="E502" s="133">
        <v>21</v>
      </c>
      <c r="F502" s="135" t="str">
        <f t="shared" ca="1" si="42"/>
        <v/>
      </c>
      <c r="N502" s="135" t="str">
        <f t="shared" ca="1" si="44"/>
        <v/>
      </c>
      <c r="S502" s="135" t="str">
        <f t="shared" ca="1" si="45"/>
        <v/>
      </c>
      <c r="AH502" t="s">
        <v>741</v>
      </c>
      <c r="AI502">
        <v>2.7900000000000001E-4</v>
      </c>
    </row>
    <row r="503" spans="1:35">
      <c r="A503" s="133">
        <f t="shared" si="46"/>
        <v>9</v>
      </c>
      <c r="E503" s="133">
        <v>22</v>
      </c>
      <c r="F503" s="135" t="str">
        <f t="shared" ca="1" si="42"/>
        <v/>
      </c>
      <c r="N503" s="135" t="str">
        <f t="shared" ca="1" si="44"/>
        <v/>
      </c>
      <c r="S503" s="135" t="str">
        <f t="shared" ca="1" si="45"/>
        <v/>
      </c>
      <c r="AH503" t="s">
        <v>742</v>
      </c>
      <c r="AI503">
        <v>0</v>
      </c>
    </row>
    <row r="504" spans="1:35">
      <c r="A504" s="133">
        <f t="shared" si="46"/>
        <v>9</v>
      </c>
      <c r="E504" s="133">
        <v>23</v>
      </c>
      <c r="F504" s="135" t="str">
        <f t="shared" ca="1" si="42"/>
        <v/>
      </c>
      <c r="N504" s="135" t="str">
        <f t="shared" ca="1" si="44"/>
        <v/>
      </c>
      <c r="S504" s="135" t="str">
        <f t="shared" ca="1" si="45"/>
        <v/>
      </c>
      <c r="AH504" t="s">
        <v>743</v>
      </c>
      <c r="AI504">
        <v>0</v>
      </c>
    </row>
    <row r="505" spans="1:35">
      <c r="A505" s="133">
        <f t="shared" si="46"/>
        <v>9</v>
      </c>
      <c r="E505" s="133">
        <v>24</v>
      </c>
      <c r="S505" s="135" t="str">
        <f t="shared" ca="1" si="45"/>
        <v/>
      </c>
      <c r="AH505" t="s">
        <v>744</v>
      </c>
      <c r="AI505">
        <v>2.14E-4</v>
      </c>
    </row>
    <row r="506" spans="1:35">
      <c r="A506" s="133">
        <f t="shared" si="46"/>
        <v>9</v>
      </c>
      <c r="E506" s="133">
        <v>25</v>
      </c>
      <c r="S506" s="135" t="str">
        <f t="shared" ca="1" si="45"/>
        <v/>
      </c>
      <c r="AH506" t="s">
        <v>745</v>
      </c>
      <c r="AI506">
        <v>3.4200000000000002E-4</v>
      </c>
    </row>
    <row r="507" spans="1:35">
      <c r="A507" s="133">
        <f t="shared" si="46"/>
        <v>9</v>
      </c>
      <c r="E507" s="133">
        <v>26</v>
      </c>
      <c r="S507" s="135" t="str">
        <f t="shared" ca="1" si="45"/>
        <v/>
      </c>
      <c r="AH507" t="s">
        <v>746</v>
      </c>
      <c r="AI507">
        <v>4.15E-4</v>
      </c>
    </row>
    <row r="508" spans="1:35">
      <c r="A508" s="133">
        <f t="shared" si="46"/>
        <v>9</v>
      </c>
      <c r="E508" s="133">
        <v>27</v>
      </c>
      <c r="S508" s="135" t="str">
        <f t="shared" ca="1" si="45"/>
        <v/>
      </c>
      <c r="AH508" t="s">
        <v>747</v>
      </c>
      <c r="AI508">
        <v>4.3800000000000002E-4</v>
      </c>
    </row>
    <row r="509" spans="1:35">
      <c r="A509" s="133">
        <f t="shared" si="46"/>
        <v>9</v>
      </c>
      <c r="E509" s="133">
        <v>28</v>
      </c>
      <c r="S509" s="135" t="str">
        <f t="shared" ca="1" si="45"/>
        <v/>
      </c>
      <c r="AH509" t="s">
        <v>748</v>
      </c>
      <c r="AI509">
        <v>4.4499999999999997E-4</v>
      </c>
    </row>
    <row r="510" spans="1:35">
      <c r="A510" s="133">
        <f t="shared" si="46"/>
        <v>9</v>
      </c>
      <c r="E510" s="133">
        <v>29</v>
      </c>
      <c r="S510" s="135" t="str">
        <f t="shared" ca="1" si="45"/>
        <v/>
      </c>
      <c r="AH510" t="s">
        <v>749</v>
      </c>
      <c r="AI510">
        <v>4.73E-4</v>
      </c>
    </row>
    <row r="511" spans="1:35">
      <c r="A511" s="133">
        <f t="shared" si="46"/>
        <v>9</v>
      </c>
      <c r="E511" s="133">
        <v>30</v>
      </c>
      <c r="S511" s="135" t="str">
        <f t="shared" ca="1" si="45"/>
        <v/>
      </c>
      <c r="AH511" t="s">
        <v>750</v>
      </c>
      <c r="AI511">
        <v>3.8999999999999999E-4</v>
      </c>
    </row>
    <row r="512" spans="1:35">
      <c r="A512" s="133">
        <f t="shared" si="46"/>
        <v>9</v>
      </c>
      <c r="E512" s="133">
        <v>31</v>
      </c>
      <c r="S512" s="135" t="str">
        <f t="shared" ca="1" si="45"/>
        <v/>
      </c>
      <c r="AH512" t="s">
        <v>751</v>
      </c>
      <c r="AI512">
        <v>3.8999999999999999E-4</v>
      </c>
    </row>
    <row r="513" spans="1:35">
      <c r="A513" s="133">
        <f t="shared" si="46"/>
        <v>9</v>
      </c>
      <c r="E513" s="133">
        <v>32</v>
      </c>
      <c r="S513" s="135" t="str">
        <f t="shared" ca="1" si="45"/>
        <v/>
      </c>
      <c r="AH513" t="s">
        <v>752</v>
      </c>
      <c r="AI513">
        <v>3.6499999999999998E-4</v>
      </c>
    </row>
    <row r="514" spans="1:35">
      <c r="A514" s="133">
        <f t="shared" si="46"/>
        <v>9</v>
      </c>
      <c r="E514" s="133">
        <v>33</v>
      </c>
      <c r="S514" s="135" t="str">
        <f t="shared" ca="1" si="45"/>
        <v/>
      </c>
      <c r="AH514" t="s">
        <v>753</v>
      </c>
      <c r="AI514">
        <v>3.86E-4</v>
      </c>
    </row>
    <row r="515" spans="1:35">
      <c r="A515" s="133">
        <f t="shared" si="46"/>
        <v>9</v>
      </c>
      <c r="E515" s="133">
        <v>34</v>
      </c>
      <c r="S515" s="135" t="str">
        <f t="shared" ca="1" si="45"/>
        <v/>
      </c>
      <c r="AH515" t="s">
        <v>754</v>
      </c>
      <c r="AI515">
        <v>7.1400000000000001E-4</v>
      </c>
    </row>
    <row r="516" spans="1:35">
      <c r="A516" s="133">
        <f t="shared" si="46"/>
        <v>9</v>
      </c>
      <c r="E516" s="133">
        <v>35</v>
      </c>
      <c r="S516" s="135" t="str">
        <f t="shared" ca="1" si="45"/>
        <v/>
      </c>
      <c r="AH516" t="s">
        <v>755</v>
      </c>
      <c r="AI516">
        <v>0</v>
      </c>
    </row>
    <row r="517" spans="1:35">
      <c r="A517" s="133">
        <f t="shared" si="46"/>
        <v>9</v>
      </c>
      <c r="E517" s="133">
        <v>36</v>
      </c>
      <c r="S517" s="135" t="str">
        <f t="shared" ca="1" si="45"/>
        <v/>
      </c>
      <c r="AH517" t="s">
        <v>756</v>
      </c>
      <c r="AI517">
        <v>2.9E-4</v>
      </c>
    </row>
    <row r="518" spans="1:35">
      <c r="A518" s="133">
        <f t="shared" si="46"/>
        <v>9</v>
      </c>
      <c r="E518" s="133">
        <v>37</v>
      </c>
      <c r="S518" s="135" t="str">
        <f t="shared" ca="1" si="45"/>
        <v/>
      </c>
      <c r="AH518" t="s">
        <v>757</v>
      </c>
      <c r="AI518">
        <v>3.8999999999999999E-4</v>
      </c>
    </row>
    <row r="519" spans="1:35">
      <c r="A519" s="133">
        <f t="shared" si="46"/>
        <v>9</v>
      </c>
      <c r="E519" s="133">
        <v>38</v>
      </c>
      <c r="S519" s="135" t="str">
        <f t="shared" ca="1" si="45"/>
        <v/>
      </c>
      <c r="AH519" t="s">
        <v>758</v>
      </c>
      <c r="AI519">
        <v>4.8999999999999998E-4</v>
      </c>
    </row>
    <row r="520" spans="1:35">
      <c r="A520" s="133">
        <f t="shared" si="46"/>
        <v>9</v>
      </c>
      <c r="E520" s="133">
        <v>39</v>
      </c>
      <c r="S520" s="135" t="str">
        <f t="shared" ca="1" si="45"/>
        <v/>
      </c>
      <c r="AH520" t="s">
        <v>759</v>
      </c>
      <c r="AI520">
        <v>3.1599999999999998E-4</v>
      </c>
    </row>
    <row r="521" spans="1:35">
      <c r="A521" s="133">
        <f t="shared" si="46"/>
        <v>9</v>
      </c>
      <c r="E521" s="133">
        <v>40</v>
      </c>
      <c r="S521" s="135" t="str">
        <f t="shared" ca="1" si="45"/>
        <v/>
      </c>
      <c r="AH521" t="s">
        <v>760</v>
      </c>
      <c r="AI521">
        <v>5.2999999999999998E-4</v>
      </c>
    </row>
    <row r="522" spans="1:35">
      <c r="A522" s="133">
        <f t="shared" si="46"/>
        <v>9</v>
      </c>
      <c r="E522" s="133">
        <v>41</v>
      </c>
      <c r="S522" s="135" t="str">
        <f t="shared" ca="1" si="45"/>
        <v/>
      </c>
      <c r="AH522" t="s">
        <v>761</v>
      </c>
      <c r="AI522">
        <v>4.7199999999999998E-4</v>
      </c>
    </row>
    <row r="523" spans="1:35">
      <c r="A523" s="133">
        <f t="shared" si="46"/>
        <v>9</v>
      </c>
      <c r="E523" s="133">
        <v>42</v>
      </c>
      <c r="S523" s="135" t="str">
        <f t="shared" ca="1" si="45"/>
        <v/>
      </c>
      <c r="AH523" t="s">
        <v>762</v>
      </c>
      <c r="AI523">
        <v>4.8500000000000003E-4</v>
      </c>
    </row>
    <row r="524" spans="1:35">
      <c r="A524" s="133">
        <f t="shared" si="46"/>
        <v>9</v>
      </c>
      <c r="E524" s="133">
        <v>43</v>
      </c>
      <c r="S524" s="135" t="str">
        <f t="shared" ca="1" si="45"/>
        <v/>
      </c>
      <c r="AH524" t="s">
        <v>763</v>
      </c>
      <c r="AI524">
        <v>5.04E-4</v>
      </c>
    </row>
    <row r="525" spans="1:35">
      <c r="A525" s="133">
        <f t="shared" si="46"/>
        <v>9</v>
      </c>
      <c r="E525" s="133">
        <v>44</v>
      </c>
      <c r="S525" s="135" t="str">
        <f t="shared" ca="1" si="45"/>
        <v/>
      </c>
      <c r="AH525" t="s">
        <v>764</v>
      </c>
      <c r="AI525">
        <v>4.46E-4</v>
      </c>
    </row>
    <row r="526" spans="1:35">
      <c r="A526" s="133">
        <f t="shared" si="46"/>
        <v>9</v>
      </c>
      <c r="E526" s="133">
        <v>45</v>
      </c>
      <c r="S526" s="135" t="str">
        <f t="shared" ca="1" si="45"/>
        <v/>
      </c>
      <c r="AH526" t="s">
        <v>765</v>
      </c>
      <c r="AI526">
        <v>5.3399999999999997E-4</v>
      </c>
    </row>
    <row r="527" spans="1:35">
      <c r="A527" s="133">
        <f t="shared" si="46"/>
        <v>9</v>
      </c>
      <c r="E527" s="133">
        <v>46</v>
      </c>
      <c r="S527" s="135" t="str">
        <f t="shared" ca="1" si="45"/>
        <v/>
      </c>
      <c r="AH527" t="s">
        <v>766</v>
      </c>
      <c r="AI527">
        <v>4.6700000000000002E-4</v>
      </c>
    </row>
    <row r="528" spans="1:35">
      <c r="A528" s="133">
        <f t="shared" si="46"/>
        <v>9</v>
      </c>
      <c r="E528" s="133">
        <v>47</v>
      </c>
      <c r="S528" s="135" t="str">
        <f t="shared" ca="1" si="45"/>
        <v/>
      </c>
      <c r="AH528" t="s">
        <v>767</v>
      </c>
      <c r="AI528">
        <v>0</v>
      </c>
    </row>
    <row r="529" spans="1:35">
      <c r="A529" s="133">
        <f t="shared" si="46"/>
        <v>9</v>
      </c>
      <c r="E529" s="133">
        <v>48</v>
      </c>
      <c r="S529" s="135" t="str">
        <f t="shared" ca="1" si="45"/>
        <v/>
      </c>
      <c r="AH529" t="s">
        <v>768</v>
      </c>
      <c r="AI529">
        <v>4.7199999999999998E-4</v>
      </c>
    </row>
    <row r="530" spans="1:35">
      <c r="A530" s="133">
        <f t="shared" si="46"/>
        <v>9</v>
      </c>
      <c r="E530" s="133">
        <v>49</v>
      </c>
      <c r="S530" s="135" t="str">
        <f t="shared" ca="1" si="45"/>
        <v/>
      </c>
      <c r="AH530" t="s">
        <v>769</v>
      </c>
      <c r="AI530">
        <v>4.4700000000000002E-4</v>
      </c>
    </row>
    <row r="531" spans="1:35">
      <c r="A531" s="133">
        <f t="shared" si="46"/>
        <v>9</v>
      </c>
      <c r="E531" s="133">
        <v>50</v>
      </c>
      <c r="S531" s="135" t="str">
        <f t="shared" ca="1" si="45"/>
        <v/>
      </c>
      <c r="AH531" t="s">
        <v>770</v>
      </c>
      <c r="AI531">
        <v>5.6300000000000002E-4</v>
      </c>
    </row>
    <row r="532" spans="1:35">
      <c r="A532" s="133">
        <f t="shared" si="46"/>
        <v>9</v>
      </c>
      <c r="E532" s="133">
        <v>51</v>
      </c>
      <c r="S532" s="135" t="str">
        <f t="shared" ca="1" si="45"/>
        <v/>
      </c>
      <c r="AH532" t="s">
        <v>771</v>
      </c>
      <c r="AI532">
        <v>4.6500000000000003E-4</v>
      </c>
    </row>
    <row r="533" spans="1:35">
      <c r="A533" s="133">
        <f t="shared" si="46"/>
        <v>9</v>
      </c>
      <c r="E533" s="133">
        <v>52</v>
      </c>
      <c r="S533" s="135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3">
        <f>(ROW()+58)/60</f>
        <v>10</v>
      </c>
      <c r="B542" s="134" t="str">
        <f ca="1">INDIRECT("select!E"&amp;TEXT($B$1+A542,"#"))</f>
        <v>통근비</v>
      </c>
      <c r="C542" s="133">
        <f ca="1">VLOOKUP(B542,$A$3181:$D$3190,4,0)</f>
        <v>105</v>
      </c>
      <c r="D542" s="133">
        <f ca="1">VLOOKUP(B542,$A$3181:$D$3190,3,0)</f>
        <v>1</v>
      </c>
      <c r="E542" s="133">
        <v>1</v>
      </c>
      <c r="F542" s="135" t="str">
        <f t="shared" ref="F542:F564" ca="1" si="47">IF(E542&lt;=INDIRECT("D$"&amp;TEXT(ROW()-E542+1,"#")),INDIRECT("E$"&amp;TEXT($F$1+INDIRECT("C$"&amp;TEXT(ROW()-E542+1,"#"))+E542-1,"#")),"")</f>
        <v>운수·우편</v>
      </c>
      <c r="G542" s="134" t="str">
        <f ca="1">INDIRECT("select!G"&amp;TEXT($B$1+A542,"#"))</f>
        <v>운수·우편</v>
      </c>
      <c r="H542" s="133">
        <f ca="1">VLOOKUP(G542,E$3181:G$3219,3,0)</f>
        <v>75</v>
      </c>
      <c r="I542" s="133">
        <f ca="1">VLOOKUP(G542,E$3181:G$3219,2,0)</f>
        <v>9</v>
      </c>
      <c r="J542" s="135" t="str">
        <f t="shared" ref="J542:J550" ca="1" si="48">IF(E542&lt;=INDIRECT("I$"&amp;TEXT(ROW()-E542+1,"#")),INDIRECT("H$"&amp;TEXT($F$1+INDIRECT("H$"&amp;TEXT(ROW()-E542+1,"#"))+E542-1,"#")),"")</f>
        <v>철도 수송</v>
      </c>
      <c r="K542" s="136" t="str">
        <f ca="1">INDIRECT("select!H"&amp;TEXT($B$1+A542,"#"))</f>
        <v>도로 수송 (자가 수송 제외)</v>
      </c>
      <c r="L542" s="133">
        <f ca="1">VLOOKUP(K542,H$3181:J$3287,3,0)</f>
        <v>294</v>
      </c>
      <c r="M542" s="133">
        <f ca="1">VLOOKUP(K542,H$3181:J$3287,2,0)</f>
        <v>3</v>
      </c>
      <c r="N542" s="135" t="str">
        <f t="shared" ref="N542:N564" ca="1" si="49">IF(E542&lt;=INDIRECT("M$"&amp;TEXT(ROW()-E542+1,"#")),INDIRECT("K$"&amp;TEXT($F$1+INDIRECT("L$"&amp;TEXT(ROW()-E542+1,"#"))+E542-1,"#")),"")</f>
        <v>버스</v>
      </c>
      <c r="O542" s="136" t="str">
        <f ca="1">INDIRECT("select!I"&amp;TEXT($B$1+A542,"#"))</f>
        <v>버스</v>
      </c>
      <c r="Q542" s="133">
        <f ca="1">VLOOKUP(O542,K$3181:O$3570,5,0)</f>
        <v>3011</v>
      </c>
      <c r="R542" s="133">
        <f ca="1">VLOOKUP(O542,K$3181:O$3570,4,0)</f>
        <v>3</v>
      </c>
      <c r="S542" s="135" t="str">
        <f t="shared" ref="S542:S593" ca="1" si="50">IF(E542&lt;=INDIRECT("R$"&amp;TEXT(ROW()-E542+1,"#")),INDIRECT("P$"&amp;TEXT($F$1+INDIRECT("Q$"&amp;TEXT(ROW()-E542+1,"#"))+E542-1,"#")),"")</f>
        <v>승합 버스</v>
      </c>
      <c r="T542" s="133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33">
        <f t="shared" ref="A543:A593" si="51">A542</f>
        <v>10</v>
      </c>
      <c r="E543" s="133">
        <v>2</v>
      </c>
      <c r="F543" s="135" t="str">
        <f t="shared" ca="1" si="47"/>
        <v/>
      </c>
      <c r="J543" s="135" t="str">
        <f t="shared" ca="1" si="48"/>
        <v>도로 수송 (자가 수송 제외)</v>
      </c>
      <c r="N543" s="135" t="str">
        <f t="shared" ca="1" si="49"/>
        <v>하이어 택시</v>
      </c>
      <c r="S543" s="135" t="str">
        <f t="shared" ca="1" si="50"/>
        <v>전세 버스</v>
      </c>
      <c r="AH543" t="s">
        <v>782</v>
      </c>
      <c r="AI543">
        <v>4.8700000000000002E-4</v>
      </c>
    </row>
    <row r="544" spans="1:35">
      <c r="A544" s="133">
        <f t="shared" si="51"/>
        <v>10</v>
      </c>
      <c r="E544" s="133">
        <v>3</v>
      </c>
      <c r="F544" s="135" t="str">
        <f t="shared" ca="1" si="47"/>
        <v/>
      </c>
      <c r="J544" s="135" t="str">
        <f t="shared" ca="1" si="48"/>
        <v>자가 수송</v>
      </c>
      <c r="N544" s="135" t="str">
        <f t="shared" ca="1" si="49"/>
        <v>도로화물 운송 (자가 운송 제외)</v>
      </c>
      <c r="S544" s="135" t="str">
        <f t="shared" ca="1" si="50"/>
        <v>버스 특정 여객</v>
      </c>
      <c r="AH544" t="s">
        <v>783</v>
      </c>
      <c r="AI544">
        <v>4.6299999999999998E-4</v>
      </c>
    </row>
    <row r="545" spans="1:35">
      <c r="A545" s="133">
        <f t="shared" si="51"/>
        <v>10</v>
      </c>
      <c r="E545" s="133">
        <v>4</v>
      </c>
      <c r="F545" s="135" t="str">
        <f t="shared" ca="1" si="47"/>
        <v/>
      </c>
      <c r="J545" s="135" t="str">
        <f t="shared" ca="1" si="48"/>
        <v>수운</v>
      </c>
      <c r="N545" s="135" t="str">
        <f t="shared" ca="1" si="49"/>
        <v/>
      </c>
      <c r="S545" s="135" t="str">
        <f t="shared" ca="1" si="50"/>
        <v/>
      </c>
      <c r="AH545" t="s">
        <v>784</v>
      </c>
      <c r="AI545">
        <v>3.0200000000000002E-4</v>
      </c>
    </row>
    <row r="546" spans="1:35">
      <c r="A546" s="133">
        <f t="shared" si="51"/>
        <v>10</v>
      </c>
      <c r="E546" s="133">
        <v>5</v>
      </c>
      <c r="F546" s="135" t="str">
        <f t="shared" ca="1" si="47"/>
        <v/>
      </c>
      <c r="J546" s="135" t="str">
        <f t="shared" ca="1" si="48"/>
        <v>항공 수송</v>
      </c>
      <c r="N546" s="135" t="str">
        <f t="shared" ca="1" si="49"/>
        <v/>
      </c>
      <c r="S546" s="135" t="str">
        <f t="shared" ca="1" si="50"/>
        <v/>
      </c>
      <c r="AH546" t="s">
        <v>785</v>
      </c>
      <c r="AI546">
        <v>5.2300000000000003E-4</v>
      </c>
    </row>
    <row r="547" spans="1:35">
      <c r="A547" s="133">
        <f t="shared" si="51"/>
        <v>10</v>
      </c>
      <c r="E547" s="133">
        <v>6</v>
      </c>
      <c r="F547" s="135" t="str">
        <f t="shared" ca="1" si="47"/>
        <v/>
      </c>
      <c r="J547" s="135" t="str">
        <f t="shared" ca="1" si="48"/>
        <v>화물 이용 운송</v>
      </c>
      <c r="N547" s="135" t="str">
        <f t="shared" ca="1" si="49"/>
        <v/>
      </c>
      <c r="S547" s="135" t="str">
        <f t="shared" ca="1" si="50"/>
        <v/>
      </c>
      <c r="AH547" t="s">
        <v>786</v>
      </c>
      <c r="AI547">
        <v>5.2700000000000002E-4</v>
      </c>
    </row>
    <row r="548" spans="1:35">
      <c r="A548" s="133">
        <f t="shared" si="51"/>
        <v>10</v>
      </c>
      <c r="E548" s="133">
        <v>7</v>
      </c>
      <c r="F548" s="135" t="str">
        <f t="shared" ca="1" si="47"/>
        <v/>
      </c>
      <c r="J548" s="135" t="str">
        <f t="shared" ca="1" si="48"/>
        <v>창고</v>
      </c>
      <c r="N548" s="135" t="str">
        <f t="shared" ca="1" si="49"/>
        <v/>
      </c>
      <c r="S548" s="135" t="str">
        <f t="shared" ca="1" si="50"/>
        <v/>
      </c>
      <c r="AH548" t="s">
        <v>787</v>
      </c>
      <c r="AI548">
        <v>0</v>
      </c>
    </row>
    <row r="549" spans="1:35">
      <c r="A549" s="133">
        <f t="shared" si="51"/>
        <v>10</v>
      </c>
      <c r="E549" s="133">
        <v>8</v>
      </c>
      <c r="F549" s="135" t="str">
        <f t="shared" ca="1" si="47"/>
        <v/>
      </c>
      <c r="J549" s="135" t="str">
        <f t="shared" ca="1" si="48"/>
        <v>운수 부대 서비스</v>
      </c>
      <c r="N549" s="135" t="str">
        <f t="shared" ca="1" si="49"/>
        <v/>
      </c>
      <c r="S549" s="135" t="str">
        <f t="shared" ca="1" si="50"/>
        <v/>
      </c>
      <c r="AH549" t="s">
        <v>788</v>
      </c>
      <c r="AI549">
        <v>4.5899999999999999E-4</v>
      </c>
    </row>
    <row r="550" spans="1:35">
      <c r="A550" s="133">
        <f t="shared" si="51"/>
        <v>10</v>
      </c>
      <c r="E550" s="133">
        <v>9</v>
      </c>
      <c r="F550" s="135" t="str">
        <f t="shared" ca="1" si="47"/>
        <v/>
      </c>
      <c r="J550" s="135" t="str">
        <f t="shared" ca="1" si="48"/>
        <v>우편·신서편</v>
      </c>
      <c r="N550" s="135" t="str">
        <f t="shared" ca="1" si="49"/>
        <v/>
      </c>
      <c r="S550" s="135" t="str">
        <f t="shared" ca="1" si="50"/>
        <v/>
      </c>
      <c r="AH550" t="s">
        <v>789</v>
      </c>
      <c r="AI550">
        <v>6.02E-4</v>
      </c>
    </row>
    <row r="551" spans="1:35">
      <c r="A551" s="133">
        <f t="shared" si="51"/>
        <v>10</v>
      </c>
      <c r="E551" s="133">
        <v>10</v>
      </c>
      <c r="F551" s="135" t="str">
        <f t="shared" ca="1" si="47"/>
        <v/>
      </c>
      <c r="N551" s="135" t="str">
        <f t="shared" ca="1" si="49"/>
        <v/>
      </c>
      <c r="S551" s="135" t="str">
        <f t="shared" ca="1" si="50"/>
        <v/>
      </c>
      <c r="AH551" t="s">
        <v>790</v>
      </c>
      <c r="AI551">
        <v>3.8900000000000002E-4</v>
      </c>
    </row>
    <row r="552" spans="1:35">
      <c r="A552" s="133">
        <f t="shared" si="51"/>
        <v>10</v>
      </c>
      <c r="E552" s="133">
        <v>11</v>
      </c>
      <c r="F552" s="135" t="str">
        <f t="shared" ca="1" si="47"/>
        <v/>
      </c>
      <c r="N552" s="135" t="str">
        <f t="shared" ca="1" si="49"/>
        <v/>
      </c>
      <c r="S552" s="135" t="str">
        <f t="shared" ca="1" si="50"/>
        <v/>
      </c>
      <c r="AH552" t="s">
        <v>791</v>
      </c>
      <c r="AI552">
        <v>4.6999999999999999E-4</v>
      </c>
    </row>
    <row r="553" spans="1:35">
      <c r="A553" s="133">
        <f t="shared" si="51"/>
        <v>10</v>
      </c>
      <c r="E553" s="133">
        <v>12</v>
      </c>
      <c r="F553" s="135" t="str">
        <f t="shared" ca="1" si="47"/>
        <v/>
      </c>
      <c r="N553" s="135" t="str">
        <f t="shared" ca="1" si="49"/>
        <v/>
      </c>
      <c r="S553" s="135" t="str">
        <f t="shared" ca="1" si="50"/>
        <v/>
      </c>
      <c r="AH553" t="s">
        <v>792</v>
      </c>
      <c r="AI553">
        <v>0</v>
      </c>
    </row>
    <row r="554" spans="1:35">
      <c r="A554" s="133">
        <f t="shared" si="51"/>
        <v>10</v>
      </c>
      <c r="E554" s="133">
        <v>13</v>
      </c>
      <c r="F554" s="135" t="str">
        <f t="shared" ca="1" si="47"/>
        <v/>
      </c>
      <c r="N554" s="135" t="str">
        <f t="shared" ca="1" si="49"/>
        <v/>
      </c>
      <c r="S554" s="135" t="str">
        <f t="shared" ca="1" si="50"/>
        <v/>
      </c>
      <c r="AH554" t="s">
        <v>793</v>
      </c>
      <c r="AI554">
        <v>4.0000000000000002E-4</v>
      </c>
    </row>
    <row r="555" spans="1:35">
      <c r="A555" s="133">
        <f t="shared" si="51"/>
        <v>10</v>
      </c>
      <c r="E555" s="133">
        <v>14</v>
      </c>
      <c r="F555" s="135" t="str">
        <f t="shared" ca="1" si="47"/>
        <v/>
      </c>
      <c r="N555" s="135" t="str">
        <f t="shared" ca="1" si="49"/>
        <v/>
      </c>
      <c r="S555" s="135" t="str">
        <f t="shared" ca="1" si="50"/>
        <v/>
      </c>
      <c r="AH555" t="s">
        <v>794</v>
      </c>
      <c r="AI555">
        <v>0</v>
      </c>
    </row>
    <row r="556" spans="1:35">
      <c r="A556" s="133">
        <f t="shared" si="51"/>
        <v>10</v>
      </c>
      <c r="E556" s="133">
        <v>15</v>
      </c>
      <c r="F556" s="135" t="str">
        <f t="shared" ca="1" si="47"/>
        <v/>
      </c>
      <c r="N556" s="135" t="str">
        <f t="shared" ca="1" si="49"/>
        <v/>
      </c>
      <c r="S556" s="135" t="str">
        <f t="shared" ca="1" si="50"/>
        <v/>
      </c>
      <c r="AH556" t="s">
        <v>795</v>
      </c>
      <c r="AI556">
        <v>3.6699999999999998E-4</v>
      </c>
    </row>
    <row r="557" spans="1:35">
      <c r="A557" s="133">
        <f t="shared" si="51"/>
        <v>10</v>
      </c>
      <c r="E557" s="133">
        <v>16</v>
      </c>
      <c r="F557" s="135" t="str">
        <f t="shared" ca="1" si="47"/>
        <v/>
      </c>
      <c r="N557" s="135" t="str">
        <f t="shared" ca="1" si="49"/>
        <v/>
      </c>
      <c r="S557" s="135" t="str">
        <f t="shared" ca="1" si="50"/>
        <v/>
      </c>
      <c r="AH557" t="s">
        <v>796</v>
      </c>
      <c r="AI557">
        <v>0</v>
      </c>
    </row>
    <row r="558" spans="1:35">
      <c r="A558" s="133">
        <f t="shared" si="51"/>
        <v>10</v>
      </c>
      <c r="E558" s="133">
        <v>17</v>
      </c>
      <c r="F558" s="135" t="str">
        <f t="shared" ca="1" si="47"/>
        <v/>
      </c>
      <c r="N558" s="135" t="str">
        <f t="shared" ca="1" si="49"/>
        <v/>
      </c>
      <c r="S558" s="135" t="str">
        <f t="shared" ca="1" si="50"/>
        <v/>
      </c>
      <c r="AH558" t="s">
        <v>797</v>
      </c>
      <c r="AI558">
        <v>4.0999999999999999E-4</v>
      </c>
    </row>
    <row r="559" spans="1:35">
      <c r="A559" s="133">
        <f t="shared" si="51"/>
        <v>10</v>
      </c>
      <c r="E559" s="133">
        <v>18</v>
      </c>
      <c r="F559" s="135" t="str">
        <f t="shared" ca="1" si="47"/>
        <v/>
      </c>
      <c r="N559" s="135" t="str">
        <f t="shared" ca="1" si="49"/>
        <v/>
      </c>
      <c r="S559" s="135" t="str">
        <f t="shared" ca="1" si="50"/>
        <v/>
      </c>
      <c r="AH559" t="s">
        <v>798</v>
      </c>
      <c r="AI559">
        <v>4.8500000000000003E-4</v>
      </c>
    </row>
    <row r="560" spans="1:35">
      <c r="A560" s="133">
        <f t="shared" si="51"/>
        <v>10</v>
      </c>
      <c r="E560" s="133">
        <v>19</v>
      </c>
      <c r="F560" s="135" t="str">
        <f t="shared" ca="1" si="47"/>
        <v/>
      </c>
      <c r="N560" s="135" t="str">
        <f t="shared" ca="1" si="49"/>
        <v/>
      </c>
      <c r="S560" s="135" t="str">
        <f t="shared" ca="1" si="50"/>
        <v/>
      </c>
      <c r="AH560" t="s">
        <v>799</v>
      </c>
      <c r="AI560">
        <v>0</v>
      </c>
    </row>
    <row r="561" spans="1:35">
      <c r="A561" s="133">
        <f t="shared" si="51"/>
        <v>10</v>
      </c>
      <c r="E561" s="133">
        <v>20</v>
      </c>
      <c r="F561" s="135" t="str">
        <f t="shared" ca="1" si="47"/>
        <v/>
      </c>
      <c r="N561" s="135" t="str">
        <f t="shared" ca="1" si="49"/>
        <v/>
      </c>
      <c r="S561" s="135" t="str">
        <f t="shared" ca="1" si="50"/>
        <v/>
      </c>
      <c r="AH561" t="s">
        <v>800</v>
      </c>
      <c r="AI561">
        <v>2.9700000000000001E-4</v>
      </c>
    </row>
    <row r="562" spans="1:35">
      <c r="A562" s="133">
        <f t="shared" si="51"/>
        <v>10</v>
      </c>
      <c r="E562" s="133">
        <v>21</v>
      </c>
      <c r="F562" s="135" t="str">
        <f t="shared" ca="1" si="47"/>
        <v/>
      </c>
      <c r="N562" s="135" t="str">
        <f t="shared" ca="1" si="49"/>
        <v/>
      </c>
      <c r="S562" s="135" t="str">
        <f t="shared" ca="1" si="50"/>
        <v/>
      </c>
      <c r="AH562" t="s">
        <v>801</v>
      </c>
      <c r="AI562">
        <v>3.9199999999999999E-4</v>
      </c>
    </row>
    <row r="563" spans="1:35">
      <c r="A563" s="133">
        <f t="shared" si="51"/>
        <v>10</v>
      </c>
      <c r="E563" s="133">
        <v>22</v>
      </c>
      <c r="F563" s="135" t="str">
        <f t="shared" ca="1" si="47"/>
        <v/>
      </c>
      <c r="N563" s="135" t="str">
        <f t="shared" ca="1" si="49"/>
        <v/>
      </c>
      <c r="S563" s="135" t="str">
        <f t="shared" ca="1" si="50"/>
        <v/>
      </c>
      <c r="AH563" t="s">
        <v>802</v>
      </c>
      <c r="AI563">
        <v>3.9500000000000001E-4</v>
      </c>
    </row>
    <row r="564" spans="1:35">
      <c r="A564" s="133">
        <f t="shared" si="51"/>
        <v>10</v>
      </c>
      <c r="E564" s="133">
        <v>23</v>
      </c>
      <c r="F564" s="135" t="str">
        <f t="shared" ca="1" si="47"/>
        <v/>
      </c>
      <c r="N564" s="135" t="str">
        <f t="shared" ca="1" si="49"/>
        <v/>
      </c>
      <c r="S564" s="135" t="str">
        <f t="shared" ca="1" si="50"/>
        <v/>
      </c>
      <c r="AH564" t="s">
        <v>803</v>
      </c>
      <c r="AI564">
        <v>9.7999999999999997E-5</v>
      </c>
    </row>
    <row r="565" spans="1:35">
      <c r="A565" s="133">
        <f t="shared" si="51"/>
        <v>10</v>
      </c>
      <c r="E565" s="133">
        <v>24</v>
      </c>
      <c r="S565" s="135" t="str">
        <f t="shared" ca="1" si="50"/>
        <v/>
      </c>
      <c r="AH565" t="s">
        <v>804</v>
      </c>
      <c r="AI565">
        <v>4.4200000000000001E-4</v>
      </c>
    </row>
    <row r="566" spans="1:35">
      <c r="A566" s="133">
        <f t="shared" si="51"/>
        <v>10</v>
      </c>
      <c r="E566" s="133">
        <v>25</v>
      </c>
      <c r="S566" s="135" t="str">
        <f t="shared" ca="1" si="50"/>
        <v/>
      </c>
      <c r="AH566" t="s">
        <v>805</v>
      </c>
      <c r="AI566">
        <v>5.2999999999999998E-4</v>
      </c>
    </row>
    <row r="567" spans="1:35">
      <c r="A567" s="133">
        <f t="shared" si="51"/>
        <v>10</v>
      </c>
      <c r="E567" s="133">
        <v>26</v>
      </c>
      <c r="S567" s="135" t="str">
        <f t="shared" ca="1" si="50"/>
        <v/>
      </c>
      <c r="AH567" t="s">
        <v>806</v>
      </c>
      <c r="AI567">
        <v>3.9199999999999999E-4</v>
      </c>
    </row>
    <row r="568" spans="1:35">
      <c r="A568" s="133">
        <f t="shared" si="51"/>
        <v>10</v>
      </c>
      <c r="E568" s="133">
        <v>27</v>
      </c>
      <c r="S568" s="135" t="str">
        <f t="shared" ca="1" si="50"/>
        <v/>
      </c>
      <c r="AH568" t="s">
        <v>807</v>
      </c>
      <c r="AI568">
        <v>0</v>
      </c>
    </row>
    <row r="569" spans="1:35">
      <c r="A569" s="133">
        <f t="shared" si="51"/>
        <v>10</v>
      </c>
      <c r="E569" s="133">
        <v>28</v>
      </c>
      <c r="S569" s="135" t="str">
        <f t="shared" ca="1" si="50"/>
        <v/>
      </c>
      <c r="AH569" t="s">
        <v>808</v>
      </c>
      <c r="AI569">
        <v>0</v>
      </c>
    </row>
    <row r="570" spans="1:35">
      <c r="A570" s="133">
        <f t="shared" si="51"/>
        <v>10</v>
      </c>
      <c r="E570" s="133">
        <v>29</v>
      </c>
      <c r="S570" s="135" t="str">
        <f t="shared" ca="1" si="50"/>
        <v/>
      </c>
      <c r="AH570" t="s">
        <v>809</v>
      </c>
      <c r="AI570">
        <v>0</v>
      </c>
    </row>
    <row r="571" spans="1:35">
      <c r="A571" s="133">
        <f t="shared" si="51"/>
        <v>10</v>
      </c>
      <c r="E571" s="133">
        <v>30</v>
      </c>
      <c r="S571" s="135" t="str">
        <f t="shared" ca="1" si="50"/>
        <v/>
      </c>
      <c r="AH571" t="s">
        <v>810</v>
      </c>
      <c r="AI571">
        <v>4.4900000000000002E-4</v>
      </c>
    </row>
    <row r="572" spans="1:35">
      <c r="A572" s="133">
        <f t="shared" si="51"/>
        <v>10</v>
      </c>
      <c r="E572" s="133">
        <v>31</v>
      </c>
      <c r="S572" s="135" t="str">
        <f t="shared" ca="1" si="50"/>
        <v/>
      </c>
      <c r="AH572" t="s">
        <v>811</v>
      </c>
      <c r="AI572">
        <v>4.1899999999999999E-4</v>
      </c>
    </row>
    <row r="573" spans="1:35">
      <c r="A573" s="133">
        <f t="shared" si="51"/>
        <v>10</v>
      </c>
      <c r="E573" s="133">
        <v>32</v>
      </c>
      <c r="S573" s="135" t="str">
        <f t="shared" ca="1" si="50"/>
        <v/>
      </c>
      <c r="AH573" t="s">
        <v>812</v>
      </c>
      <c r="AI573">
        <v>0</v>
      </c>
    </row>
    <row r="574" spans="1:35">
      <c r="A574" s="133">
        <f t="shared" si="51"/>
        <v>10</v>
      </c>
      <c r="E574" s="133">
        <v>33</v>
      </c>
      <c r="S574" s="135" t="str">
        <f t="shared" ca="1" si="50"/>
        <v/>
      </c>
      <c r="AH574" t="s">
        <v>813</v>
      </c>
      <c r="AI574">
        <v>0</v>
      </c>
    </row>
    <row r="575" spans="1:35">
      <c r="A575" s="133">
        <f t="shared" si="51"/>
        <v>10</v>
      </c>
      <c r="E575" s="133">
        <v>34</v>
      </c>
      <c r="S575" s="135" t="str">
        <f t="shared" ca="1" si="50"/>
        <v/>
      </c>
      <c r="AH575" t="s">
        <v>814</v>
      </c>
      <c r="AI575">
        <v>6.2000000000000003E-5</v>
      </c>
    </row>
    <row r="576" spans="1:35">
      <c r="A576" s="133">
        <f t="shared" si="51"/>
        <v>10</v>
      </c>
      <c r="E576" s="133">
        <v>35</v>
      </c>
      <c r="S576" s="135" t="str">
        <f t="shared" ca="1" si="50"/>
        <v/>
      </c>
      <c r="AH576" t="s">
        <v>815</v>
      </c>
      <c r="AI576">
        <v>4.3999999999999999E-5</v>
      </c>
    </row>
    <row r="577" spans="1:35">
      <c r="A577" s="133">
        <f t="shared" si="51"/>
        <v>10</v>
      </c>
      <c r="E577" s="133">
        <v>36</v>
      </c>
      <c r="S577" s="135" t="str">
        <f t="shared" ca="1" si="50"/>
        <v/>
      </c>
      <c r="AH577" t="s">
        <v>816</v>
      </c>
      <c r="AI577">
        <v>9.1000000000000003E-5</v>
      </c>
    </row>
    <row r="578" spans="1:35">
      <c r="A578" s="133">
        <f t="shared" si="51"/>
        <v>10</v>
      </c>
      <c r="E578" s="133">
        <v>37</v>
      </c>
      <c r="S578" s="135" t="str">
        <f t="shared" ca="1" si="50"/>
        <v/>
      </c>
      <c r="AH578" t="s">
        <v>817</v>
      </c>
      <c r="AI578">
        <v>5.31E-4</v>
      </c>
    </row>
    <row r="579" spans="1:35">
      <c r="A579" s="133">
        <f t="shared" si="51"/>
        <v>10</v>
      </c>
      <c r="E579" s="133">
        <v>38</v>
      </c>
      <c r="S579" s="135" t="str">
        <f t="shared" ca="1" si="50"/>
        <v/>
      </c>
      <c r="AH579" t="s">
        <v>818</v>
      </c>
      <c r="AI579">
        <v>3.8099999999999999E-4</v>
      </c>
    </row>
    <row r="580" spans="1:35">
      <c r="A580" s="133">
        <f t="shared" si="51"/>
        <v>10</v>
      </c>
      <c r="E580" s="133">
        <v>39</v>
      </c>
      <c r="S580" s="135" t="str">
        <f t="shared" ca="1" si="50"/>
        <v/>
      </c>
      <c r="AH580" t="s">
        <v>819</v>
      </c>
      <c r="AI580">
        <v>4.7899999999999999E-4</v>
      </c>
    </row>
    <row r="581" spans="1:35">
      <c r="A581" s="133">
        <f t="shared" si="51"/>
        <v>10</v>
      </c>
      <c r="E581" s="133">
        <v>40</v>
      </c>
      <c r="S581" s="135" t="str">
        <f t="shared" ca="1" si="50"/>
        <v/>
      </c>
      <c r="AH581" t="s">
        <v>820</v>
      </c>
      <c r="AI581">
        <v>4.9100000000000001E-4</v>
      </c>
    </row>
    <row r="582" spans="1:35">
      <c r="A582" s="133">
        <f t="shared" si="51"/>
        <v>10</v>
      </c>
      <c r="E582" s="133">
        <v>41</v>
      </c>
      <c r="S582" s="135" t="str">
        <f t="shared" ca="1" si="50"/>
        <v/>
      </c>
      <c r="AH582" t="s">
        <v>821</v>
      </c>
      <c r="AI582">
        <v>5.0199999999999995E-4</v>
      </c>
    </row>
    <row r="583" spans="1:35">
      <c r="A583" s="133">
        <f t="shared" si="51"/>
        <v>10</v>
      </c>
      <c r="E583" s="133">
        <v>42</v>
      </c>
      <c r="S583" s="135" t="str">
        <f t="shared" ca="1" si="50"/>
        <v/>
      </c>
      <c r="AH583" t="s">
        <v>822</v>
      </c>
      <c r="AI583">
        <v>4.8099999999999998E-4</v>
      </c>
    </row>
    <row r="584" spans="1:35">
      <c r="A584" s="133">
        <f t="shared" si="51"/>
        <v>10</v>
      </c>
      <c r="E584" s="133">
        <v>43</v>
      </c>
      <c r="S584" s="135" t="str">
        <f t="shared" ca="1" si="50"/>
        <v/>
      </c>
      <c r="AH584" t="s">
        <v>823</v>
      </c>
      <c r="AI584">
        <v>4.3300000000000001E-4</v>
      </c>
    </row>
    <row r="585" spans="1:35">
      <c r="A585" s="133">
        <f t="shared" si="51"/>
        <v>10</v>
      </c>
      <c r="E585" s="133">
        <v>44</v>
      </c>
      <c r="S585" s="135" t="str">
        <f t="shared" ca="1" si="50"/>
        <v/>
      </c>
      <c r="AH585" t="s">
        <v>824</v>
      </c>
      <c r="AI585">
        <v>4.5300000000000001E-4</v>
      </c>
    </row>
    <row r="586" spans="1:35">
      <c r="A586" s="133">
        <f t="shared" si="51"/>
        <v>10</v>
      </c>
      <c r="E586" s="133">
        <v>45</v>
      </c>
      <c r="S586" s="135" t="str">
        <f t="shared" ca="1" si="50"/>
        <v/>
      </c>
      <c r="AH586" t="s">
        <v>825</v>
      </c>
      <c r="AI586">
        <v>0</v>
      </c>
    </row>
    <row r="587" spans="1:35">
      <c r="A587" s="133">
        <f t="shared" si="51"/>
        <v>10</v>
      </c>
      <c r="E587" s="133">
        <v>46</v>
      </c>
      <c r="S587" s="135" t="str">
        <f t="shared" ca="1" si="50"/>
        <v/>
      </c>
      <c r="AH587" t="s">
        <v>826</v>
      </c>
      <c r="AI587">
        <v>3.9199999999999999E-4</v>
      </c>
    </row>
    <row r="588" spans="1:35">
      <c r="A588" s="133">
        <f t="shared" si="51"/>
        <v>10</v>
      </c>
      <c r="E588" s="133">
        <v>47</v>
      </c>
      <c r="S588" s="135" t="str">
        <f t="shared" ca="1" si="50"/>
        <v/>
      </c>
      <c r="AH588" t="s">
        <v>827</v>
      </c>
      <c r="AI588">
        <v>4.0400000000000001E-4</v>
      </c>
    </row>
    <row r="589" spans="1:35">
      <c r="A589" s="133">
        <f t="shared" si="51"/>
        <v>10</v>
      </c>
      <c r="E589" s="133">
        <v>48</v>
      </c>
      <c r="S589" s="135" t="str">
        <f t="shared" ca="1" si="50"/>
        <v/>
      </c>
      <c r="AH589" t="s">
        <v>828</v>
      </c>
      <c r="AI589">
        <v>6.9899999999999997E-4</v>
      </c>
    </row>
    <row r="590" spans="1:35">
      <c r="A590" s="133">
        <f t="shared" si="51"/>
        <v>10</v>
      </c>
      <c r="E590" s="133">
        <v>49</v>
      </c>
      <c r="S590" s="135" t="str">
        <f t="shared" ca="1" si="50"/>
        <v/>
      </c>
      <c r="AH590" t="s">
        <v>829</v>
      </c>
      <c r="AI590">
        <v>0</v>
      </c>
    </row>
    <row r="591" spans="1:35">
      <c r="A591" s="133">
        <f t="shared" si="51"/>
        <v>10</v>
      </c>
      <c r="E591" s="133">
        <v>50</v>
      </c>
      <c r="S591" s="135" t="str">
        <f t="shared" ca="1" si="50"/>
        <v/>
      </c>
      <c r="AH591" t="s">
        <v>830</v>
      </c>
      <c r="AI591">
        <v>2.4399999999999999E-4</v>
      </c>
    </row>
    <row r="592" spans="1:35">
      <c r="A592" s="133">
        <f t="shared" si="51"/>
        <v>10</v>
      </c>
      <c r="E592" s="133">
        <v>51</v>
      </c>
      <c r="S592" s="135" t="str">
        <f t="shared" ca="1" si="50"/>
        <v/>
      </c>
      <c r="AH592" t="s">
        <v>831</v>
      </c>
      <c r="AI592">
        <v>6.0999999999999997E-4</v>
      </c>
    </row>
    <row r="593" spans="1:35">
      <c r="A593" s="133">
        <f t="shared" si="51"/>
        <v>10</v>
      </c>
      <c r="E593" s="133">
        <v>52</v>
      </c>
      <c r="S593" s="135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3">
        <f>(ROW()+58)/60</f>
        <v>11</v>
      </c>
      <c r="B602" s="134" t="str">
        <f ca="1">INDIRECT("select!E"&amp;TEXT($B$1+A602,"#"))</f>
        <v>투자</v>
      </c>
      <c r="C602" s="133">
        <f ca="1">VLOOKUP(B602,$A$3181:$D$3190,4,0)</f>
        <v>120</v>
      </c>
      <c r="D602" s="133">
        <f ca="1">VLOOKUP(B602,$A$3181:$D$3190,3,0)</f>
        <v>1</v>
      </c>
      <c r="E602" s="133">
        <v>1</v>
      </c>
      <c r="F602" s="135" t="str">
        <f t="shared" ref="F602:F624" ca="1" si="52">IF(E602&lt;=INDIRECT("D$"&amp;TEXT(ROW()-E602+1,"#")),INDIRECT("E$"&amp;TEXT($F$1+INDIRECT("C$"&amp;TEXT(ROW()-E602+1,"#"))+E602-1,"#")),"")</f>
        <v>금융·보험</v>
      </c>
      <c r="G602" s="134" t="str">
        <f ca="1">INDIRECT("select!G"&amp;TEXT($B$1+A602,"#"))</f>
        <v>금융·보험</v>
      </c>
      <c r="H602" s="133">
        <f ca="1">VLOOKUP(G602,E$3181:G$3219,3,0)</f>
        <v>71</v>
      </c>
      <c r="I602" s="133">
        <f ca="1">VLOOKUP(G602,E$3181:G$3219,2,0)</f>
        <v>1</v>
      </c>
      <c r="J602" s="135" t="str">
        <f t="shared" ref="J602:J610" ca="1" si="53">IF(E602&lt;=INDIRECT("I$"&amp;TEXT(ROW()-E602+1,"#")),INDIRECT("H$"&amp;TEXT($F$1+INDIRECT("H$"&amp;TEXT(ROW()-E602+1,"#"))+E602-1,"#")),"")</f>
        <v>금융·보험</v>
      </c>
      <c r="K602" s="136" t="str">
        <f ca="1">INDIRECT("select!H"&amp;TEXT($B$1+A602,"#"))</f>
        <v>금융·보험</v>
      </c>
      <c r="L602" s="133">
        <f ca="1">VLOOKUP(K602,H$3181:J$3287,3,0)</f>
        <v>285</v>
      </c>
      <c r="M602" s="133">
        <f ca="1">VLOOKUP(K602,H$3181:J$3287,2,0)</f>
        <v>3</v>
      </c>
      <c r="N602" s="135" t="str">
        <f t="shared" ref="N602:N624" ca="1" si="54">IF(E602&lt;=INDIRECT("M$"&amp;TEXT(ROW()-E602+1,"#")),INDIRECT("K$"&amp;TEXT($F$1+INDIRECT("L$"&amp;TEXT(ROW()-E602+1,"#"))+E602-1,"#")),"")</f>
        <v>금융</v>
      </c>
      <c r="O602" s="136" t="str">
        <f ca="1">INDIRECT("select!I"&amp;TEXT($B$1+A602,"#"))</f>
        <v>금융</v>
      </c>
      <c r="Q602" s="133">
        <f ca="1">VLOOKUP(O602,K$3181:O$3570,5,0)</f>
        <v>2988</v>
      </c>
      <c r="R602" s="133">
        <f ca="1">VLOOKUP(O602,K$3181:O$3570,4,0)</f>
        <v>4</v>
      </c>
      <c r="S602" s="135" t="str">
        <f t="shared" ref="S602:S653" ca="1" si="55">IF(E602&lt;=INDIRECT("R$"&amp;TEXT(ROW()-E602+1,"#")),INDIRECT("P$"&amp;TEXT($F$1+INDIRECT("Q$"&amp;TEXT(ROW()-E602+1,"#"))+E602-1,"#")),"")</f>
        <v>공적금융(FISIM)</v>
      </c>
      <c r="T602" s="133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33">
        <f t="shared" ref="A603:A653" si="56">A602</f>
        <v>11</v>
      </c>
      <c r="E603" s="133">
        <v>2</v>
      </c>
      <c r="F603" s="135" t="str">
        <f t="shared" ca="1" si="52"/>
        <v/>
      </c>
      <c r="J603" s="135" t="str">
        <f t="shared" ca="1" si="53"/>
        <v/>
      </c>
      <c r="N603" s="135" t="str">
        <f t="shared" ca="1" si="54"/>
        <v>생명 보험</v>
      </c>
      <c r="S603" s="135" t="str">
        <f t="shared" ca="1" si="55"/>
        <v>민간 금융 (FISIM)</v>
      </c>
      <c r="AH603" t="s">
        <v>842</v>
      </c>
      <c r="AI603">
        <v>3.6900000000000002E-4</v>
      </c>
    </row>
    <row r="604" spans="1:35">
      <c r="A604" s="133">
        <f t="shared" si="56"/>
        <v>11</v>
      </c>
      <c r="E604" s="133">
        <v>3</v>
      </c>
      <c r="F604" s="135" t="str">
        <f t="shared" ca="1" si="52"/>
        <v/>
      </c>
      <c r="J604" s="135" t="str">
        <f t="shared" ca="1" si="53"/>
        <v/>
      </c>
      <c r="N604" s="135" t="str">
        <f t="shared" ca="1" si="54"/>
        <v>손해보험</v>
      </c>
      <c r="S604" s="135" t="str">
        <f t="shared" ca="1" si="55"/>
        <v>공적금융(수수료)</v>
      </c>
      <c r="AH604" t="s">
        <v>843</v>
      </c>
      <c r="AI604">
        <v>3.5E-4</v>
      </c>
    </row>
    <row r="605" spans="1:35">
      <c r="A605" s="133">
        <f t="shared" si="56"/>
        <v>11</v>
      </c>
      <c r="E605" s="133">
        <v>4</v>
      </c>
      <c r="F605" s="135" t="str">
        <f t="shared" ca="1" si="52"/>
        <v/>
      </c>
      <c r="J605" s="135" t="str">
        <f t="shared" ca="1" si="53"/>
        <v/>
      </c>
      <c r="N605" s="135" t="str">
        <f t="shared" ca="1" si="54"/>
        <v/>
      </c>
      <c r="S605" s="135" t="str">
        <f t="shared" ca="1" si="55"/>
        <v>민간 금융(수수료)</v>
      </c>
      <c r="AH605" t="s">
        <v>844</v>
      </c>
      <c r="AI605">
        <v>2.9300000000000002E-4</v>
      </c>
    </row>
    <row r="606" spans="1:35">
      <c r="A606" s="133">
        <f t="shared" si="56"/>
        <v>11</v>
      </c>
      <c r="E606" s="133">
        <v>5</v>
      </c>
      <c r="F606" s="135" t="str">
        <f t="shared" ca="1" si="52"/>
        <v/>
      </c>
      <c r="J606" s="135" t="str">
        <f t="shared" ca="1" si="53"/>
        <v/>
      </c>
      <c r="N606" s="135" t="str">
        <f t="shared" ca="1" si="54"/>
        <v/>
      </c>
      <c r="S606" s="135" t="str">
        <f t="shared" ca="1" si="55"/>
        <v/>
      </c>
      <c r="AH606" t="s">
        <v>845</v>
      </c>
      <c r="AI606">
        <v>4.2099999999999999E-4</v>
      </c>
    </row>
    <row r="607" spans="1:35">
      <c r="A607" s="133">
        <f t="shared" si="56"/>
        <v>11</v>
      </c>
      <c r="E607" s="133">
        <v>6</v>
      </c>
      <c r="F607" s="135" t="str">
        <f t="shared" ca="1" si="52"/>
        <v/>
      </c>
      <c r="J607" s="135" t="str">
        <f t="shared" ca="1" si="53"/>
        <v/>
      </c>
      <c r="N607" s="135" t="str">
        <f t="shared" ca="1" si="54"/>
        <v/>
      </c>
      <c r="S607" s="135" t="str">
        <f t="shared" ca="1" si="55"/>
        <v/>
      </c>
      <c r="AH607" t="s">
        <v>846</v>
      </c>
      <c r="AI607">
        <v>4.26E-4</v>
      </c>
    </row>
    <row r="608" spans="1:35">
      <c r="A608" s="133">
        <f t="shared" si="56"/>
        <v>11</v>
      </c>
      <c r="E608" s="133">
        <v>7</v>
      </c>
      <c r="F608" s="135" t="str">
        <f t="shared" ca="1" si="52"/>
        <v/>
      </c>
      <c r="J608" s="135" t="str">
        <f t="shared" ca="1" si="53"/>
        <v/>
      </c>
      <c r="N608" s="135" t="str">
        <f t="shared" ca="1" si="54"/>
        <v/>
      </c>
      <c r="S608" s="135" t="str">
        <f t="shared" ca="1" si="55"/>
        <v/>
      </c>
      <c r="AH608" t="s">
        <v>847</v>
      </c>
      <c r="AI608">
        <v>2.6400000000000002E-4</v>
      </c>
    </row>
    <row r="609" spans="1:35">
      <c r="A609" s="133">
        <f t="shared" si="56"/>
        <v>11</v>
      </c>
      <c r="E609" s="133">
        <v>8</v>
      </c>
      <c r="F609" s="135" t="str">
        <f t="shared" ca="1" si="52"/>
        <v/>
      </c>
      <c r="J609" s="135" t="str">
        <f t="shared" ca="1" si="53"/>
        <v/>
      </c>
      <c r="N609" s="135" t="str">
        <f t="shared" ca="1" si="54"/>
        <v/>
      </c>
      <c r="S609" s="135" t="str">
        <f t="shared" ca="1" si="55"/>
        <v/>
      </c>
      <c r="AH609" t="s">
        <v>848</v>
      </c>
      <c r="AI609">
        <v>0</v>
      </c>
    </row>
    <row r="610" spans="1:35">
      <c r="A610" s="133">
        <f t="shared" si="56"/>
        <v>11</v>
      </c>
      <c r="E610" s="133">
        <v>9</v>
      </c>
      <c r="F610" s="135" t="str">
        <f t="shared" ca="1" si="52"/>
        <v/>
      </c>
      <c r="J610" s="135" t="str">
        <f t="shared" ca="1" si="53"/>
        <v/>
      </c>
      <c r="N610" s="135" t="str">
        <f t="shared" ca="1" si="54"/>
        <v/>
      </c>
      <c r="S610" s="135" t="str">
        <f t="shared" ca="1" si="55"/>
        <v/>
      </c>
      <c r="AH610" t="s">
        <v>849</v>
      </c>
      <c r="AI610">
        <v>5.6899999999999995E-4</v>
      </c>
    </row>
    <row r="611" spans="1:35">
      <c r="A611" s="133">
        <f t="shared" si="56"/>
        <v>11</v>
      </c>
      <c r="E611" s="133">
        <v>10</v>
      </c>
      <c r="F611" s="135" t="str">
        <f t="shared" ca="1" si="52"/>
        <v/>
      </c>
      <c r="N611" s="135" t="str">
        <f t="shared" ca="1" si="54"/>
        <v/>
      </c>
      <c r="S611" s="135" t="str">
        <f t="shared" ca="1" si="55"/>
        <v/>
      </c>
      <c r="AH611" t="s">
        <v>850</v>
      </c>
      <c r="AI611">
        <v>4.3300000000000001E-4</v>
      </c>
    </row>
    <row r="612" spans="1:35">
      <c r="A612" s="133">
        <f t="shared" si="56"/>
        <v>11</v>
      </c>
      <c r="E612" s="133">
        <v>11</v>
      </c>
      <c r="F612" s="135" t="str">
        <f t="shared" ca="1" si="52"/>
        <v/>
      </c>
      <c r="N612" s="135" t="str">
        <f t="shared" ca="1" si="54"/>
        <v/>
      </c>
      <c r="S612" s="135" t="str">
        <f t="shared" ca="1" si="55"/>
        <v/>
      </c>
      <c r="AH612" t="s">
        <v>851</v>
      </c>
      <c r="AI612">
        <v>0</v>
      </c>
    </row>
    <row r="613" spans="1:35">
      <c r="A613" s="133">
        <f t="shared" si="56"/>
        <v>11</v>
      </c>
      <c r="E613" s="133">
        <v>12</v>
      </c>
      <c r="F613" s="135" t="str">
        <f t="shared" ca="1" si="52"/>
        <v/>
      </c>
      <c r="N613" s="135" t="str">
        <f t="shared" ca="1" si="54"/>
        <v/>
      </c>
      <c r="S613" s="135" t="str">
        <f t="shared" ca="1" si="55"/>
        <v/>
      </c>
      <c r="AH613" t="s">
        <v>852</v>
      </c>
      <c r="AI613">
        <v>3.2400000000000001E-4</v>
      </c>
    </row>
    <row r="614" spans="1:35">
      <c r="A614" s="133">
        <f t="shared" si="56"/>
        <v>11</v>
      </c>
      <c r="E614" s="133">
        <v>13</v>
      </c>
      <c r="F614" s="135" t="str">
        <f t="shared" ca="1" si="52"/>
        <v/>
      </c>
      <c r="N614" s="135" t="str">
        <f t="shared" ca="1" si="54"/>
        <v/>
      </c>
      <c r="S614" s="135" t="str">
        <f t="shared" ca="1" si="55"/>
        <v/>
      </c>
      <c r="AH614" t="s">
        <v>853</v>
      </c>
      <c r="AI614">
        <v>4.0200000000000001E-4</v>
      </c>
    </row>
    <row r="615" spans="1:35">
      <c r="A615" s="133">
        <f t="shared" si="56"/>
        <v>11</v>
      </c>
      <c r="E615" s="133">
        <v>14</v>
      </c>
      <c r="F615" s="135" t="str">
        <f t="shared" ca="1" si="52"/>
        <v/>
      </c>
      <c r="N615" s="135" t="str">
        <f t="shared" ca="1" si="54"/>
        <v/>
      </c>
      <c r="S615" s="135" t="str">
        <f t="shared" ca="1" si="55"/>
        <v/>
      </c>
      <c r="AH615" t="s">
        <v>854</v>
      </c>
      <c r="AI615">
        <v>0</v>
      </c>
    </row>
    <row r="616" spans="1:35">
      <c r="A616" s="133">
        <f t="shared" si="56"/>
        <v>11</v>
      </c>
      <c r="E616" s="133">
        <v>15</v>
      </c>
      <c r="F616" s="135" t="str">
        <f t="shared" ca="1" si="52"/>
        <v/>
      </c>
      <c r="N616" s="135" t="str">
        <f t="shared" ca="1" si="54"/>
        <v/>
      </c>
      <c r="S616" s="135" t="str">
        <f t="shared" ca="1" si="55"/>
        <v/>
      </c>
      <c r="AH616" t="s">
        <v>855</v>
      </c>
      <c r="AI616">
        <v>4.7600000000000002E-4</v>
      </c>
    </row>
    <row r="617" spans="1:35">
      <c r="A617" s="133">
        <f t="shared" si="56"/>
        <v>11</v>
      </c>
      <c r="E617" s="133">
        <v>16</v>
      </c>
      <c r="F617" s="135" t="str">
        <f t="shared" ca="1" si="52"/>
        <v/>
      </c>
      <c r="N617" s="135" t="str">
        <f t="shared" ca="1" si="54"/>
        <v/>
      </c>
      <c r="S617" s="135" t="str">
        <f t="shared" ca="1" si="55"/>
        <v/>
      </c>
      <c r="AH617" t="s">
        <v>856</v>
      </c>
      <c r="AI617">
        <v>3.8900000000000002E-4</v>
      </c>
    </row>
    <row r="618" spans="1:35">
      <c r="A618" s="133">
        <f t="shared" si="56"/>
        <v>11</v>
      </c>
      <c r="E618" s="133">
        <v>17</v>
      </c>
      <c r="F618" s="135" t="str">
        <f t="shared" ca="1" si="52"/>
        <v/>
      </c>
      <c r="N618" s="135" t="str">
        <f t="shared" ca="1" si="54"/>
        <v/>
      </c>
      <c r="S618" s="135" t="str">
        <f t="shared" ca="1" si="55"/>
        <v/>
      </c>
      <c r="AH618" t="s">
        <v>857</v>
      </c>
      <c r="AI618">
        <v>0</v>
      </c>
    </row>
    <row r="619" spans="1:35">
      <c r="A619" s="133">
        <f t="shared" si="56"/>
        <v>11</v>
      </c>
      <c r="E619" s="133">
        <v>18</v>
      </c>
      <c r="F619" s="135" t="str">
        <f t="shared" ca="1" si="52"/>
        <v/>
      </c>
      <c r="N619" s="135" t="str">
        <f t="shared" ca="1" si="54"/>
        <v/>
      </c>
      <c r="S619" s="135" t="str">
        <f t="shared" ca="1" si="55"/>
        <v/>
      </c>
      <c r="AH619" t="s">
        <v>858</v>
      </c>
      <c r="AI619">
        <v>2.61E-4</v>
      </c>
    </row>
    <row r="620" spans="1:35">
      <c r="A620" s="133">
        <f t="shared" si="56"/>
        <v>11</v>
      </c>
      <c r="E620" s="133">
        <v>19</v>
      </c>
      <c r="F620" s="135" t="str">
        <f t="shared" ca="1" si="52"/>
        <v/>
      </c>
      <c r="N620" s="135" t="str">
        <f t="shared" ca="1" si="54"/>
        <v/>
      </c>
      <c r="S620" s="135" t="str">
        <f t="shared" ca="1" si="55"/>
        <v/>
      </c>
      <c r="AH620" t="s">
        <v>859</v>
      </c>
      <c r="AI620">
        <v>3.3E-4</v>
      </c>
    </row>
    <row r="621" spans="1:35">
      <c r="A621" s="133">
        <f t="shared" si="56"/>
        <v>11</v>
      </c>
      <c r="E621" s="133">
        <v>20</v>
      </c>
      <c r="F621" s="135" t="str">
        <f t="shared" ca="1" si="52"/>
        <v/>
      </c>
      <c r="N621" s="135" t="str">
        <f t="shared" ca="1" si="54"/>
        <v/>
      </c>
      <c r="S621" s="135" t="str">
        <f t="shared" ca="1" si="55"/>
        <v/>
      </c>
      <c r="AH621" t="s">
        <v>860</v>
      </c>
      <c r="AI621">
        <v>4.8299999999999998E-4</v>
      </c>
    </row>
    <row r="622" spans="1:35">
      <c r="A622" s="133">
        <f t="shared" si="56"/>
        <v>11</v>
      </c>
      <c r="E622" s="133">
        <v>21</v>
      </c>
      <c r="F622" s="135" t="str">
        <f t="shared" ca="1" si="52"/>
        <v/>
      </c>
      <c r="N622" s="135" t="str">
        <f t="shared" ca="1" si="54"/>
        <v/>
      </c>
      <c r="S622" s="135" t="str">
        <f t="shared" ca="1" si="55"/>
        <v/>
      </c>
      <c r="AH622" t="s">
        <v>861</v>
      </c>
      <c r="AI622">
        <v>4.8700000000000002E-4</v>
      </c>
    </row>
    <row r="623" spans="1:35">
      <c r="A623" s="133">
        <f t="shared" si="56"/>
        <v>11</v>
      </c>
      <c r="E623" s="133">
        <v>22</v>
      </c>
      <c r="F623" s="135" t="str">
        <f t="shared" ca="1" si="52"/>
        <v/>
      </c>
      <c r="N623" s="135" t="str">
        <f t="shared" ca="1" si="54"/>
        <v/>
      </c>
      <c r="S623" s="135" t="str">
        <f t="shared" ca="1" si="55"/>
        <v/>
      </c>
      <c r="AH623" t="s">
        <v>862</v>
      </c>
      <c r="AI623">
        <v>5.0199999999999995E-4</v>
      </c>
    </row>
    <row r="624" spans="1:35">
      <c r="A624" s="133">
        <f t="shared" si="56"/>
        <v>11</v>
      </c>
      <c r="E624" s="133">
        <v>23</v>
      </c>
      <c r="F624" s="135" t="str">
        <f t="shared" ca="1" si="52"/>
        <v/>
      </c>
      <c r="N624" s="135" t="str">
        <f t="shared" ca="1" si="54"/>
        <v/>
      </c>
      <c r="S624" s="135" t="str">
        <f t="shared" ca="1" si="55"/>
        <v/>
      </c>
      <c r="AH624" t="s">
        <v>863</v>
      </c>
      <c r="AI624">
        <v>4.8299999999999998E-4</v>
      </c>
    </row>
    <row r="625" spans="1:35">
      <c r="A625" s="133">
        <f t="shared" si="56"/>
        <v>11</v>
      </c>
      <c r="E625" s="133">
        <v>24</v>
      </c>
      <c r="S625" s="135" t="str">
        <f t="shared" ca="1" si="55"/>
        <v/>
      </c>
      <c r="AH625" t="s">
        <v>864</v>
      </c>
      <c r="AI625">
        <v>3.88E-4</v>
      </c>
    </row>
    <row r="626" spans="1:35">
      <c r="A626" s="133">
        <f t="shared" si="56"/>
        <v>11</v>
      </c>
      <c r="E626" s="133">
        <v>25</v>
      </c>
      <c r="S626" s="135" t="str">
        <f t="shared" ca="1" si="55"/>
        <v/>
      </c>
      <c r="AH626" t="s">
        <v>865</v>
      </c>
      <c r="AI626">
        <v>0</v>
      </c>
    </row>
    <row r="627" spans="1:35">
      <c r="A627" s="133">
        <f t="shared" si="56"/>
        <v>11</v>
      </c>
      <c r="E627" s="133">
        <v>26</v>
      </c>
      <c r="S627" s="135" t="str">
        <f t="shared" ca="1" si="55"/>
        <v/>
      </c>
      <c r="AH627" t="s">
        <v>866</v>
      </c>
      <c r="AI627">
        <v>4.8999999999999998E-4</v>
      </c>
    </row>
    <row r="628" spans="1:35">
      <c r="A628" s="133">
        <f t="shared" si="56"/>
        <v>11</v>
      </c>
      <c r="E628" s="133">
        <v>27</v>
      </c>
      <c r="S628" s="135" t="str">
        <f t="shared" ca="1" si="55"/>
        <v/>
      </c>
      <c r="AH628" t="s">
        <v>867</v>
      </c>
      <c r="AI628">
        <v>8.6899999999999998E-4</v>
      </c>
    </row>
    <row r="629" spans="1:35">
      <c r="A629" s="133">
        <f t="shared" si="56"/>
        <v>11</v>
      </c>
      <c r="E629" s="133">
        <v>28</v>
      </c>
      <c r="S629" s="135" t="str">
        <f t="shared" ca="1" si="55"/>
        <v/>
      </c>
      <c r="AH629" t="s">
        <v>868</v>
      </c>
      <c r="AI629">
        <v>4.3600000000000003E-4</v>
      </c>
    </row>
    <row r="630" spans="1:35">
      <c r="A630" s="133">
        <f t="shared" si="56"/>
        <v>11</v>
      </c>
      <c r="E630" s="133">
        <v>29</v>
      </c>
      <c r="S630" s="135" t="str">
        <f t="shared" ca="1" si="55"/>
        <v/>
      </c>
      <c r="AH630" t="s">
        <v>869</v>
      </c>
      <c r="AI630">
        <v>4.7899999999999999E-4</v>
      </c>
    </row>
    <row r="631" spans="1:35">
      <c r="A631" s="133">
        <f t="shared" si="56"/>
        <v>11</v>
      </c>
      <c r="E631" s="133">
        <v>30</v>
      </c>
      <c r="S631" s="135" t="str">
        <f t="shared" ca="1" si="55"/>
        <v/>
      </c>
      <c r="AH631" t="s">
        <v>870</v>
      </c>
      <c r="AI631">
        <v>5.7899999999999998E-4</v>
      </c>
    </row>
    <row r="632" spans="1:35">
      <c r="A632" s="133">
        <f t="shared" si="56"/>
        <v>11</v>
      </c>
      <c r="E632" s="133">
        <v>31</v>
      </c>
      <c r="S632" s="135" t="str">
        <f t="shared" ca="1" si="55"/>
        <v/>
      </c>
      <c r="AH632" t="s">
        <v>871</v>
      </c>
      <c r="AI632">
        <v>5.0299999999999997E-4</v>
      </c>
    </row>
    <row r="633" spans="1:35">
      <c r="A633" s="133">
        <f t="shared" si="56"/>
        <v>11</v>
      </c>
      <c r="E633" s="133">
        <v>32</v>
      </c>
      <c r="S633" s="135" t="str">
        <f t="shared" ca="1" si="55"/>
        <v/>
      </c>
      <c r="AH633" t="s">
        <v>872</v>
      </c>
      <c r="AI633">
        <v>0</v>
      </c>
    </row>
    <row r="634" spans="1:35">
      <c r="A634" s="133">
        <f t="shared" si="56"/>
        <v>11</v>
      </c>
      <c r="E634" s="133">
        <v>33</v>
      </c>
      <c r="S634" s="135" t="str">
        <f t="shared" ca="1" si="55"/>
        <v/>
      </c>
      <c r="AH634" t="s">
        <v>873</v>
      </c>
      <c r="AI634">
        <v>3.2899999999999997E-4</v>
      </c>
    </row>
    <row r="635" spans="1:35">
      <c r="A635" s="133">
        <f t="shared" si="56"/>
        <v>11</v>
      </c>
      <c r="E635" s="133">
        <v>34</v>
      </c>
      <c r="S635" s="135" t="str">
        <f t="shared" ca="1" si="55"/>
        <v/>
      </c>
      <c r="AH635" t="s">
        <v>874</v>
      </c>
      <c r="AI635">
        <v>4.35E-4</v>
      </c>
    </row>
    <row r="636" spans="1:35">
      <c r="A636" s="133">
        <f t="shared" si="56"/>
        <v>11</v>
      </c>
      <c r="E636" s="133">
        <v>35</v>
      </c>
      <c r="S636" s="135" t="str">
        <f t="shared" ca="1" si="55"/>
        <v/>
      </c>
      <c r="AH636" t="s">
        <v>875</v>
      </c>
      <c r="AI636">
        <v>6.3500000000000004E-4</v>
      </c>
    </row>
    <row r="637" spans="1:35">
      <c r="A637" s="133">
        <f t="shared" si="56"/>
        <v>11</v>
      </c>
      <c r="E637" s="133">
        <v>36</v>
      </c>
      <c r="S637" s="135" t="str">
        <f t="shared" ca="1" si="55"/>
        <v/>
      </c>
      <c r="AH637" t="s">
        <v>876</v>
      </c>
      <c r="AI637">
        <v>3.8900000000000002E-4</v>
      </c>
    </row>
    <row r="638" spans="1:35">
      <c r="A638" s="133">
        <f t="shared" si="56"/>
        <v>11</v>
      </c>
      <c r="E638" s="133">
        <v>37</v>
      </c>
      <c r="S638" s="135" t="str">
        <f t="shared" ca="1" si="55"/>
        <v/>
      </c>
      <c r="AH638" t="s">
        <v>877</v>
      </c>
      <c r="AI638">
        <v>5.2899999999999996E-4</v>
      </c>
    </row>
    <row r="639" spans="1:35">
      <c r="A639" s="133">
        <f t="shared" si="56"/>
        <v>11</v>
      </c>
      <c r="E639" s="133">
        <v>38</v>
      </c>
      <c r="S639" s="135" t="str">
        <f t="shared" ca="1" si="55"/>
        <v/>
      </c>
      <c r="AH639" t="s">
        <v>878</v>
      </c>
      <c r="AI639">
        <v>4.95E-4</v>
      </c>
    </row>
    <row r="640" spans="1:35">
      <c r="A640" s="133">
        <f t="shared" si="56"/>
        <v>11</v>
      </c>
      <c r="E640" s="133">
        <v>39</v>
      </c>
      <c r="S640" s="135" t="str">
        <f t="shared" ca="1" si="55"/>
        <v/>
      </c>
      <c r="AH640" t="s">
        <v>879</v>
      </c>
      <c r="AI640">
        <v>4.2700000000000002E-4</v>
      </c>
    </row>
    <row r="641" spans="1:35">
      <c r="A641" s="133">
        <f t="shared" si="56"/>
        <v>11</v>
      </c>
      <c r="E641" s="133">
        <v>40</v>
      </c>
      <c r="S641" s="135" t="str">
        <f t="shared" ca="1" si="55"/>
        <v/>
      </c>
      <c r="AH641" t="s">
        <v>880</v>
      </c>
      <c r="AI641">
        <v>5.04E-4</v>
      </c>
    </row>
    <row r="642" spans="1:35">
      <c r="A642" s="133">
        <f t="shared" si="56"/>
        <v>11</v>
      </c>
      <c r="E642" s="133">
        <v>41</v>
      </c>
      <c r="S642" s="135" t="str">
        <f t="shared" ca="1" si="55"/>
        <v/>
      </c>
      <c r="AH642" t="s">
        <v>881</v>
      </c>
      <c r="AI642">
        <v>5.5500000000000005E-4</v>
      </c>
    </row>
    <row r="643" spans="1:35">
      <c r="A643" s="133">
        <f t="shared" si="56"/>
        <v>11</v>
      </c>
      <c r="E643" s="133">
        <v>42</v>
      </c>
      <c r="S643" s="135" t="str">
        <f t="shared" ca="1" si="55"/>
        <v/>
      </c>
      <c r="AH643" t="s">
        <v>882</v>
      </c>
      <c r="AI643">
        <v>5.0500000000000002E-4</v>
      </c>
    </row>
    <row r="644" spans="1:35">
      <c r="A644" s="133">
        <f t="shared" si="56"/>
        <v>11</v>
      </c>
      <c r="E644" s="133">
        <v>43</v>
      </c>
      <c r="S644" s="135" t="str">
        <f t="shared" ca="1" si="55"/>
        <v/>
      </c>
      <c r="AH644" t="s">
        <v>883</v>
      </c>
      <c r="AI644">
        <v>4.06E-4</v>
      </c>
    </row>
    <row r="645" spans="1:35">
      <c r="A645" s="133">
        <f t="shared" si="56"/>
        <v>11</v>
      </c>
      <c r="E645" s="133">
        <v>44</v>
      </c>
      <c r="S645" s="135" t="str">
        <f t="shared" ca="1" si="55"/>
        <v/>
      </c>
      <c r="AH645" t="s">
        <v>884</v>
      </c>
      <c r="AI645">
        <v>5.3700000000000004E-4</v>
      </c>
    </row>
    <row r="646" spans="1:35">
      <c r="A646" s="133">
        <f t="shared" si="56"/>
        <v>11</v>
      </c>
      <c r="E646" s="133">
        <v>45</v>
      </c>
      <c r="S646" s="135" t="str">
        <f t="shared" ca="1" si="55"/>
        <v/>
      </c>
      <c r="AH646" t="s">
        <v>885</v>
      </c>
      <c r="AI646">
        <v>4.8999999999999998E-4</v>
      </c>
    </row>
    <row r="647" spans="1:35">
      <c r="A647" s="133">
        <f t="shared" si="56"/>
        <v>11</v>
      </c>
      <c r="E647" s="133">
        <v>46</v>
      </c>
      <c r="S647" s="135" t="str">
        <f t="shared" ca="1" si="55"/>
        <v/>
      </c>
      <c r="AH647" t="s">
        <v>886</v>
      </c>
      <c r="AI647">
        <v>0</v>
      </c>
    </row>
    <row r="648" spans="1:35">
      <c r="A648" s="133">
        <f t="shared" si="56"/>
        <v>11</v>
      </c>
      <c r="E648" s="133">
        <v>47</v>
      </c>
      <c r="S648" s="135" t="str">
        <f t="shared" ca="1" si="55"/>
        <v/>
      </c>
      <c r="AH648" t="s">
        <v>887</v>
      </c>
      <c r="AI648">
        <v>4.57E-4</v>
      </c>
    </row>
    <row r="649" spans="1:35">
      <c r="A649" s="133">
        <f t="shared" si="56"/>
        <v>11</v>
      </c>
      <c r="E649" s="133">
        <v>48</v>
      </c>
      <c r="S649" s="135" t="str">
        <f t="shared" ca="1" si="55"/>
        <v/>
      </c>
      <c r="AH649" t="s">
        <v>888</v>
      </c>
      <c r="AI649">
        <v>4.6999999999999997E-5</v>
      </c>
    </row>
    <row r="650" spans="1:35">
      <c r="A650" s="133">
        <f t="shared" si="56"/>
        <v>11</v>
      </c>
      <c r="E650" s="133">
        <v>49</v>
      </c>
      <c r="S650" s="135" t="str">
        <f t="shared" ca="1" si="55"/>
        <v/>
      </c>
      <c r="AH650" t="s">
        <v>889</v>
      </c>
      <c r="AI650">
        <v>3.6400000000000001E-4</v>
      </c>
    </row>
    <row r="651" spans="1:35">
      <c r="A651" s="133">
        <f t="shared" si="56"/>
        <v>11</v>
      </c>
      <c r="E651" s="133">
        <v>50</v>
      </c>
      <c r="S651" s="135" t="str">
        <f t="shared" ca="1" si="55"/>
        <v/>
      </c>
      <c r="AH651" t="s">
        <v>890</v>
      </c>
      <c r="AI651">
        <v>0</v>
      </c>
    </row>
    <row r="652" spans="1:35">
      <c r="A652" s="133">
        <f t="shared" si="56"/>
        <v>11</v>
      </c>
      <c r="E652" s="133">
        <v>51</v>
      </c>
      <c r="S652" s="135" t="str">
        <f t="shared" ca="1" si="55"/>
        <v/>
      </c>
      <c r="AH652" t="s">
        <v>891</v>
      </c>
      <c r="AI652">
        <v>0</v>
      </c>
    </row>
    <row r="653" spans="1:35">
      <c r="A653" s="133">
        <f t="shared" si="56"/>
        <v>11</v>
      </c>
      <c r="E653" s="133">
        <v>52</v>
      </c>
      <c r="S653" s="135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3">
        <f>(ROW()+58)/60</f>
        <v>12</v>
      </c>
      <c r="B662" s="134" t="str">
        <f ca="1">INDIRECT("select!E"&amp;TEXT($B$1+A662,"#"))</f>
        <v>구매</v>
      </c>
      <c r="C662" s="133">
        <f ca="1">VLOOKUP(B662,$A$3181:$D$3190,4,0)</f>
        <v>41</v>
      </c>
      <c r="D662" s="133">
        <f ca="1">VLOOKUP(B662,$A$3181:$D$3190,3,0)</f>
        <v>23</v>
      </c>
      <c r="E662" s="133">
        <v>1</v>
      </c>
      <c r="F662" s="135" t="str">
        <f t="shared" ref="F662:F684" ca="1" si="57">IF(E662&lt;=INDIRECT("D$"&amp;TEXT(ROW()-E662+1,"#")),INDIRECT("E$"&amp;TEXT($F$1+INDIRECT("C$"&amp;TEXT(ROW()-E662+1,"#"))+E662-1,"#")),"")</f>
        <v>농림 어업</v>
      </c>
      <c r="G662" s="134" t="str">
        <f ca="1">INDIRECT("select!G"&amp;TEXT($B$1+A662,"#"))</f>
        <v>납 기계</v>
      </c>
      <c r="H662" s="133">
        <f ca="1">VLOOKUP(G662,E$3181:G$3219,3,0)</f>
        <v>44</v>
      </c>
      <c r="I662" s="133">
        <f ca="1">VLOOKUP(G662,E$3181:G$3219,2,0)</f>
        <v>1</v>
      </c>
      <c r="J662" s="135" t="str">
        <f t="shared" ref="J662:J670" ca="1" si="58">IF(E662&lt;=INDIRECT("I$"&amp;TEXT(ROW()-E662+1,"#")),INDIRECT("H$"&amp;TEXT($F$1+INDIRECT("H$"&amp;TEXT(ROW()-E662+1,"#"))+E662-1,"#")),"")</f>
        <v>납 기계</v>
      </c>
      <c r="K662" s="136" t="str">
        <f ca="1">INDIRECT("select!H"&amp;TEXT($B$1+A662,"#"))</f>
        <v>납 기계</v>
      </c>
      <c r="L662" s="133">
        <f ca="1">VLOOKUP(K662,H$3181:J$3287,3,0)</f>
        <v>177</v>
      </c>
      <c r="M662" s="133">
        <f ca="1">VLOOKUP(K662,H$3181:J$3287,2,0)</f>
        <v>8</v>
      </c>
      <c r="N662" s="135" t="str">
        <f t="shared" ref="N662:N684" ca="1" si="59">IF(E662&lt;=INDIRECT("M$"&amp;TEXT(ROW()-E662+1,"#")),INDIRECT("K$"&amp;TEXT($F$1+INDIRECT("L$"&amp;TEXT(ROW()-E662+1,"#"))+E662-1,"#")),"")</f>
        <v>보일러</v>
      </c>
      <c r="O662" s="136" t="str">
        <f ca="1">INDIRECT("select!I"&amp;TEXT($B$1+A662,"#"))</f>
        <v>펌프 및 압축기</v>
      </c>
      <c r="Q662" s="133">
        <f ca="1">VLOOKUP(O662,K$3181:O$3570,5,0)</f>
        <v>2034</v>
      </c>
      <c r="R662" s="133">
        <f ca="1">VLOOKUP(O662,K$3181:O$3570,4,0)</f>
        <v>22</v>
      </c>
      <c r="S662" s="135" t="str">
        <f t="shared" ref="S662:S713" ca="1" si="60">IF(E662&lt;=INDIRECT("R$"&amp;TEXT(ROW()-E662+1,"#")),INDIRECT("P$"&amp;TEXT($F$1+INDIRECT("Q$"&amp;TEXT(ROW()-E662+1,"#"))+E662-1,"#")),"")</f>
        <v>단단식 주둥이 펌프(터빈형 포함)</v>
      </c>
      <c r="T662" s="133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33">
        <f t="shared" ref="A663:A713" si="61">A662</f>
        <v>12</v>
      </c>
      <c r="E663" s="133">
        <v>2</v>
      </c>
      <c r="F663" s="135" t="str">
        <f t="shared" ca="1" si="57"/>
        <v>광업</v>
      </c>
      <c r="J663" s="135" t="str">
        <f t="shared" ca="1" si="58"/>
        <v/>
      </c>
      <c r="N663" s="135" t="str">
        <f t="shared" ca="1" si="59"/>
        <v>터빈</v>
      </c>
      <c r="S663" s="135" t="str">
        <f t="shared" ca="1" si="60"/>
        <v>다단식 주둥이 펌프(터빈형 포함)</v>
      </c>
      <c r="AH663" t="s">
        <v>902</v>
      </c>
      <c r="AI663">
        <v>2.6400000000000002E-4</v>
      </c>
    </row>
    <row r="664" spans="1:35">
      <c r="A664" s="133">
        <f t="shared" si="61"/>
        <v>12</v>
      </c>
      <c r="E664" s="133">
        <v>3</v>
      </c>
      <c r="F664" s="135" t="str">
        <f t="shared" ca="1" si="57"/>
        <v>식음료</v>
      </c>
      <c r="J664" s="135" t="str">
        <f t="shared" ca="1" si="58"/>
        <v/>
      </c>
      <c r="N664" s="135" t="str">
        <f t="shared" ca="1" si="59"/>
        <v>원동기</v>
      </c>
      <c r="S664" s="135" t="str">
        <f t="shared" ca="1" si="60"/>
        <v>내구성 펌프(화학 공업용 특수 펌프)</v>
      </c>
      <c r="AH664" t="s">
        <v>903</v>
      </c>
      <c r="AI664">
        <v>0</v>
      </c>
    </row>
    <row r="665" spans="1:35">
      <c r="A665" s="133">
        <f t="shared" si="61"/>
        <v>12</v>
      </c>
      <c r="E665" s="133">
        <v>4</v>
      </c>
      <c r="F665" s="135" t="str">
        <f t="shared" ca="1" si="57"/>
        <v>섬유 제품</v>
      </c>
      <c r="J665" s="135" t="str">
        <f t="shared" ca="1" si="58"/>
        <v/>
      </c>
      <c r="N665" s="135" t="str">
        <f t="shared" ca="1" si="59"/>
        <v>펌프 및 압축기</v>
      </c>
      <c r="S665" s="135" t="str">
        <f t="shared" ca="1" si="60"/>
        <v>가정용 전기 펌프</v>
      </c>
      <c r="AH665" t="s">
        <v>904</v>
      </c>
      <c r="AI665">
        <v>3.1799999999999998E-4</v>
      </c>
    </row>
    <row r="666" spans="1:35">
      <c r="A666" s="133">
        <f t="shared" si="61"/>
        <v>12</v>
      </c>
      <c r="E666" s="133">
        <v>5</v>
      </c>
      <c r="F666" s="135" t="str">
        <f t="shared" ca="1" si="57"/>
        <v>펄프・종이・목제품</v>
      </c>
      <c r="J666" s="135" t="str">
        <f t="shared" ca="1" si="58"/>
        <v/>
      </c>
      <c r="N666" s="135" t="str">
        <f t="shared" ca="1" si="59"/>
        <v>운반 기계</v>
      </c>
      <c r="S666" s="135" t="str">
        <f t="shared" ca="1" si="60"/>
        <v>기타 펌프</v>
      </c>
      <c r="AH666" t="s">
        <v>905</v>
      </c>
      <c r="AI666">
        <v>5.3600000000000002E-4</v>
      </c>
    </row>
    <row r="667" spans="1:35">
      <c r="A667" s="133">
        <f t="shared" si="61"/>
        <v>12</v>
      </c>
      <c r="E667" s="133">
        <v>6</v>
      </c>
      <c r="F667" s="135" t="str">
        <f t="shared" ca="1" si="57"/>
        <v>인쇄·제판</v>
      </c>
      <c r="J667" s="135" t="str">
        <f t="shared" ca="1" si="58"/>
        <v/>
      </c>
      <c r="N667" s="135" t="str">
        <f t="shared" ca="1" si="59"/>
        <v>냉동기・온습조정장치</v>
      </c>
      <c r="S667" s="135" t="str">
        <f t="shared" ca="1" si="60"/>
        <v>왕복 압축기</v>
      </c>
      <c r="AH667" t="s">
        <v>906</v>
      </c>
      <c r="AI667">
        <v>3.3500000000000001E-4</v>
      </c>
    </row>
    <row r="668" spans="1:35">
      <c r="A668" s="133">
        <f t="shared" si="61"/>
        <v>12</v>
      </c>
      <c r="E668" s="133">
        <v>7</v>
      </c>
      <c r="F668" s="135" t="str">
        <f t="shared" ca="1" si="57"/>
        <v>화학제품</v>
      </c>
      <c r="J668" s="135" t="str">
        <f t="shared" ca="1" si="58"/>
        <v/>
      </c>
      <c r="N668" s="135" t="str">
        <f t="shared" ca="1" si="59"/>
        <v>베어링</v>
      </c>
      <c r="S668" s="135" t="str">
        <f t="shared" ca="1" si="60"/>
        <v>회전 압축기</v>
      </c>
      <c r="AH668" t="s">
        <v>907</v>
      </c>
      <c r="AI668">
        <v>3.3399999999999999E-4</v>
      </c>
    </row>
    <row r="669" spans="1:35">
      <c r="A669" s="133">
        <f t="shared" si="61"/>
        <v>12</v>
      </c>
      <c r="E669" s="133">
        <v>8</v>
      </c>
      <c r="F669" s="135" t="str">
        <f t="shared" ca="1" si="57"/>
        <v>석유·석탄제품</v>
      </c>
      <c r="J669" s="135" t="str">
        <f t="shared" ca="1" si="58"/>
        <v/>
      </c>
      <c r="N669" s="135" t="str">
        <f t="shared" ca="1" si="59"/>
        <v>기타 땜납 기계</v>
      </c>
      <c r="S669" s="135" t="str">
        <f t="shared" ca="1" si="60"/>
        <v>원심 압축기, 축류 압축기</v>
      </c>
      <c r="AH669" t="s">
        <v>908</v>
      </c>
      <c r="AI669">
        <v>4.8299999999999998E-4</v>
      </c>
    </row>
    <row r="670" spans="1:35">
      <c r="A670" s="133">
        <f t="shared" si="61"/>
        <v>12</v>
      </c>
      <c r="E670" s="133">
        <v>9</v>
      </c>
      <c r="F670" s="135" t="str">
        <f t="shared" ca="1" si="57"/>
        <v>플라스틱 고무 제품</v>
      </c>
      <c r="J670" s="135" t="str">
        <f t="shared" ca="1" si="58"/>
        <v/>
      </c>
      <c r="N670" s="135" t="str">
        <f t="shared" ca="1" si="59"/>
        <v/>
      </c>
      <c r="S670" s="135" t="str">
        <f t="shared" ca="1" si="60"/>
        <v>원심 송풍기</v>
      </c>
      <c r="AH670" t="s">
        <v>909</v>
      </c>
      <c r="AI670">
        <v>3.2400000000000001E-4</v>
      </c>
    </row>
    <row r="671" spans="1:35">
      <c r="A671" s="133">
        <f t="shared" si="61"/>
        <v>12</v>
      </c>
      <c r="E671" s="133">
        <v>10</v>
      </c>
      <c r="F671" s="135" t="str">
        <f t="shared" ca="1" si="57"/>
        <v>가죽 제품</v>
      </c>
      <c r="N671" s="135" t="str">
        <f t="shared" ca="1" si="59"/>
        <v/>
      </c>
      <c r="S671" s="135" t="str">
        <f t="shared" ca="1" si="60"/>
        <v>축류 송풍기</v>
      </c>
      <c r="AH671" t="s">
        <v>910</v>
      </c>
      <c r="AI671">
        <v>5.5099999999999995E-4</v>
      </c>
    </row>
    <row r="672" spans="1:35">
      <c r="A672" s="133">
        <f t="shared" si="61"/>
        <v>12</v>
      </c>
      <c r="E672" s="133">
        <v>11</v>
      </c>
      <c r="F672" s="135" t="str">
        <f t="shared" ca="1" si="57"/>
        <v>가마·토석 제품</v>
      </c>
      <c r="N672" s="135" t="str">
        <f t="shared" ca="1" si="59"/>
        <v/>
      </c>
      <c r="S672" s="135" t="str">
        <f t="shared" ca="1" si="60"/>
        <v>기타 송풍기</v>
      </c>
      <c r="AH672" t="s">
        <v>911</v>
      </c>
      <c r="AI672">
        <v>4.5600000000000003E-4</v>
      </c>
    </row>
    <row r="673" spans="1:35">
      <c r="A673" s="133">
        <f t="shared" si="61"/>
        <v>12</v>
      </c>
      <c r="E673" s="133">
        <v>12</v>
      </c>
      <c r="F673" s="135" t="str">
        <f t="shared" ca="1" si="57"/>
        <v>철강</v>
      </c>
      <c r="N673" s="135" t="str">
        <f t="shared" ca="1" si="59"/>
        <v/>
      </c>
      <c r="S673" s="135" t="str">
        <f t="shared" ca="1" si="60"/>
        <v>유압 펌프</v>
      </c>
      <c r="AH673" t="s">
        <v>912</v>
      </c>
      <c r="AI673">
        <v>4.2900000000000002E-4</v>
      </c>
    </row>
    <row r="674" spans="1:35">
      <c r="A674" s="133">
        <f t="shared" si="61"/>
        <v>12</v>
      </c>
      <c r="E674" s="133">
        <v>13</v>
      </c>
      <c r="F674" s="135" t="str">
        <f t="shared" ca="1" si="57"/>
        <v>비철금속</v>
      </c>
      <c r="N674" s="135" t="str">
        <f t="shared" ca="1" si="59"/>
        <v/>
      </c>
      <c r="S674" s="135" t="str">
        <f t="shared" ca="1" si="60"/>
        <v>유압 모터</v>
      </c>
      <c r="AH674" t="s">
        <v>913</v>
      </c>
      <c r="AI674">
        <v>4.8799999999999999E-4</v>
      </c>
    </row>
    <row r="675" spans="1:35">
      <c r="A675" s="133">
        <f t="shared" si="61"/>
        <v>12</v>
      </c>
      <c r="E675" s="133">
        <v>14</v>
      </c>
      <c r="F675" s="135" t="str">
        <f t="shared" ca="1" si="57"/>
        <v>금속 제품</v>
      </c>
      <c r="N675" s="135" t="str">
        <f t="shared" ca="1" si="59"/>
        <v/>
      </c>
      <c r="S675" s="135" t="str">
        <f t="shared" ca="1" si="60"/>
        <v>유압 실린더</v>
      </c>
      <c r="AH675" t="s">
        <v>914</v>
      </c>
      <c r="AI675">
        <v>5.2099999999999998E-4</v>
      </c>
    </row>
    <row r="676" spans="1:35">
      <c r="A676" s="133">
        <f t="shared" si="61"/>
        <v>12</v>
      </c>
      <c r="E676" s="133">
        <v>15</v>
      </c>
      <c r="F676" s="135" t="str">
        <f t="shared" ca="1" si="57"/>
        <v>납 기계</v>
      </c>
      <c r="N676" s="135" t="str">
        <f t="shared" ca="1" si="59"/>
        <v/>
      </c>
      <c r="S676" s="135" t="str">
        <f t="shared" ca="1" si="60"/>
        <v>유압 밸브</v>
      </c>
      <c r="AH676" t="s">
        <v>915</v>
      </c>
      <c r="AI676">
        <v>5.5400000000000002E-4</v>
      </c>
    </row>
    <row r="677" spans="1:35">
      <c r="A677" s="133">
        <f t="shared" si="61"/>
        <v>12</v>
      </c>
      <c r="E677" s="133">
        <v>16</v>
      </c>
      <c r="F677" s="135" t="str">
        <f t="shared" ca="1" si="57"/>
        <v>상업용 기계</v>
      </c>
      <c r="N677" s="135" t="str">
        <f t="shared" ca="1" si="59"/>
        <v/>
      </c>
      <c r="S677" s="135" t="str">
        <f t="shared" ca="1" si="60"/>
        <v>기타 유압 장비</v>
      </c>
      <c r="AH677" t="s">
        <v>916</v>
      </c>
      <c r="AI677">
        <v>4.1199999999999999E-4</v>
      </c>
    </row>
    <row r="678" spans="1:35">
      <c r="A678" s="133">
        <f t="shared" si="61"/>
        <v>12</v>
      </c>
      <c r="E678" s="133">
        <v>17</v>
      </c>
      <c r="F678" s="135" t="str">
        <f t="shared" ca="1" si="57"/>
        <v>전자부품</v>
      </c>
      <c r="N678" s="135" t="str">
        <f t="shared" ca="1" si="59"/>
        <v/>
      </c>
      <c r="S678" s="135" t="str">
        <f t="shared" ca="1" si="60"/>
        <v>공압 기기(공압 유닛 기기 포함)</v>
      </c>
      <c r="AH678" t="s">
        <v>917</v>
      </c>
      <c r="AI678">
        <v>3.4200000000000002E-4</v>
      </c>
    </row>
    <row r="679" spans="1:35">
      <c r="A679" s="133">
        <f t="shared" si="61"/>
        <v>12</v>
      </c>
      <c r="E679" s="133">
        <v>18</v>
      </c>
      <c r="F679" s="135" t="str">
        <f t="shared" ca="1" si="57"/>
        <v>전기 기계</v>
      </c>
      <c r="N679" s="135" t="str">
        <f t="shared" ca="1" si="59"/>
        <v/>
      </c>
      <c r="S679" s="135" t="str">
        <f t="shared" ca="1" si="60"/>
        <v>펌프, 같은 장비</v>
      </c>
      <c r="AH679" t="s">
        <v>918</v>
      </c>
      <c r="AI679">
        <v>4.6799999999999999E-4</v>
      </c>
    </row>
    <row r="680" spans="1:35">
      <c r="A680" s="133">
        <f t="shared" si="61"/>
        <v>12</v>
      </c>
      <c r="E680" s="133">
        <v>19</v>
      </c>
      <c r="F680" s="135" t="str">
        <f t="shared" ca="1" si="57"/>
        <v>정보통신기기</v>
      </c>
      <c r="N680" s="135" t="str">
        <f t="shared" ca="1" si="59"/>
        <v/>
      </c>
      <c r="S680" s="135" t="str">
        <f t="shared" ca="1" si="60"/>
        <v>공기 압축기·가스 압축기·송풍기</v>
      </c>
      <c r="AH680" t="s">
        <v>919</v>
      </c>
      <c r="AI680">
        <v>3.9199999999999999E-4</v>
      </c>
    </row>
    <row r="681" spans="1:35">
      <c r="A681" s="133">
        <f t="shared" si="61"/>
        <v>12</v>
      </c>
      <c r="E681" s="133">
        <v>20</v>
      </c>
      <c r="F681" s="135" t="str">
        <f t="shared" ca="1" si="57"/>
        <v>수송 기계</v>
      </c>
      <c r="N681" s="135" t="str">
        <f t="shared" ca="1" si="59"/>
        <v/>
      </c>
      <c r="S681" s="135" t="str">
        <f t="shared" ca="1" si="60"/>
        <v>유압 장비</v>
      </c>
      <c r="AH681" t="s">
        <v>920</v>
      </c>
      <c r="AI681">
        <v>4.1399999999999998E-4</v>
      </c>
    </row>
    <row r="682" spans="1:35">
      <c r="A682" s="133">
        <f t="shared" si="61"/>
        <v>12</v>
      </c>
      <c r="E682" s="133">
        <v>21</v>
      </c>
      <c r="F682" s="135" t="str">
        <f t="shared" ca="1" si="57"/>
        <v>기타 제조 산업 제품</v>
      </c>
      <c r="N682" s="135" t="str">
        <f t="shared" ca="1" si="59"/>
        <v/>
      </c>
      <c r="S682" s="135" t="str">
        <f t="shared" ca="1" si="60"/>
        <v>공압 장비</v>
      </c>
      <c r="AH682" t="s">
        <v>921</v>
      </c>
      <c r="AI682">
        <v>6.7000000000000002E-4</v>
      </c>
    </row>
    <row r="683" spans="1:35">
      <c r="A683" s="133">
        <f t="shared" si="61"/>
        <v>12</v>
      </c>
      <c r="E683" s="133">
        <v>22</v>
      </c>
      <c r="F683" s="135" t="str">
        <f t="shared" ca="1" si="57"/>
        <v>사무용품</v>
      </c>
      <c r="N683" s="135" t="str">
        <f t="shared" ca="1" si="59"/>
        <v/>
      </c>
      <c r="S683" s="135" t="str">
        <f t="shared" ca="1" si="60"/>
        <v>펌프·압축기 반제품 및 장치품</v>
      </c>
      <c r="AH683" t="s">
        <v>922</v>
      </c>
      <c r="AI683">
        <v>5.2999999999999998E-4</v>
      </c>
    </row>
    <row r="684" spans="1:35">
      <c r="A684" s="133">
        <f t="shared" si="61"/>
        <v>12</v>
      </c>
      <c r="E684" s="133">
        <v>23</v>
      </c>
      <c r="F684" s="135" t="str">
        <f t="shared" ca="1" si="57"/>
        <v>분류 불명</v>
      </c>
      <c r="N684" s="135" t="str">
        <f t="shared" ca="1" si="59"/>
        <v/>
      </c>
      <c r="S684" s="135" t="str">
        <f t="shared" ca="1" si="60"/>
        <v/>
      </c>
      <c r="AH684" t="s">
        <v>923</v>
      </c>
      <c r="AI684">
        <v>4.73E-4</v>
      </c>
    </row>
    <row r="685" spans="1:35">
      <c r="A685" s="133">
        <f t="shared" si="61"/>
        <v>12</v>
      </c>
      <c r="E685" s="133">
        <v>24</v>
      </c>
      <c r="S685" s="135" t="str">
        <f t="shared" ca="1" si="60"/>
        <v/>
      </c>
      <c r="AH685" t="s">
        <v>924</v>
      </c>
      <c r="AI685">
        <v>3.9800000000000002E-4</v>
      </c>
    </row>
    <row r="686" spans="1:35">
      <c r="A686" s="133">
        <f t="shared" si="61"/>
        <v>12</v>
      </c>
      <c r="E686" s="133">
        <v>25</v>
      </c>
      <c r="S686" s="135" t="str">
        <f t="shared" ca="1" si="60"/>
        <v/>
      </c>
      <c r="AH686" t="s">
        <v>925</v>
      </c>
      <c r="AI686">
        <v>4.64E-4</v>
      </c>
    </row>
    <row r="687" spans="1:35">
      <c r="A687" s="133">
        <f t="shared" si="61"/>
        <v>12</v>
      </c>
      <c r="E687" s="133">
        <v>26</v>
      </c>
      <c r="S687" s="135" t="str">
        <f t="shared" ca="1" si="60"/>
        <v/>
      </c>
      <c r="AH687" t="s">
        <v>926</v>
      </c>
      <c r="AI687">
        <v>0</v>
      </c>
    </row>
    <row r="688" spans="1:35">
      <c r="A688" s="133">
        <f t="shared" si="61"/>
        <v>12</v>
      </c>
      <c r="E688" s="133">
        <v>27</v>
      </c>
      <c r="S688" s="135" t="str">
        <f t="shared" ca="1" si="60"/>
        <v/>
      </c>
      <c r="AH688" t="s">
        <v>927</v>
      </c>
      <c r="AI688">
        <v>6.4599999999999998E-4</v>
      </c>
    </row>
    <row r="689" spans="1:35">
      <c r="A689" s="133">
        <f t="shared" si="61"/>
        <v>12</v>
      </c>
      <c r="E689" s="133">
        <v>28</v>
      </c>
      <c r="S689" s="135" t="str">
        <f t="shared" ca="1" si="60"/>
        <v/>
      </c>
      <c r="AH689" t="s">
        <v>928</v>
      </c>
      <c r="AI689">
        <v>3.1E-4</v>
      </c>
    </row>
    <row r="690" spans="1:35">
      <c r="A690" s="133">
        <f t="shared" si="61"/>
        <v>12</v>
      </c>
      <c r="E690" s="133">
        <v>29</v>
      </c>
      <c r="S690" s="135" t="str">
        <f t="shared" ca="1" si="60"/>
        <v/>
      </c>
      <c r="AH690" t="s">
        <v>929</v>
      </c>
      <c r="AI690">
        <v>0</v>
      </c>
    </row>
    <row r="691" spans="1:35">
      <c r="A691" s="133">
        <f t="shared" si="61"/>
        <v>12</v>
      </c>
      <c r="E691" s="133">
        <v>30</v>
      </c>
      <c r="S691" s="135" t="str">
        <f t="shared" ca="1" si="60"/>
        <v/>
      </c>
      <c r="AH691" t="s">
        <v>930</v>
      </c>
      <c r="AI691">
        <v>3.1799999999999998E-4</v>
      </c>
    </row>
    <row r="692" spans="1:35">
      <c r="A692" s="133">
        <f t="shared" si="61"/>
        <v>12</v>
      </c>
      <c r="E692" s="133">
        <v>31</v>
      </c>
      <c r="S692" s="135" t="str">
        <f t="shared" ca="1" si="60"/>
        <v/>
      </c>
      <c r="AH692" t="s">
        <v>931</v>
      </c>
      <c r="AI692">
        <v>3.3E-4</v>
      </c>
    </row>
    <row r="693" spans="1:35">
      <c r="A693" s="133">
        <f t="shared" si="61"/>
        <v>12</v>
      </c>
      <c r="E693" s="133">
        <v>32</v>
      </c>
      <c r="S693" s="135" t="str">
        <f t="shared" ca="1" si="60"/>
        <v/>
      </c>
      <c r="AH693" t="s">
        <v>932</v>
      </c>
      <c r="AI693">
        <v>5.3700000000000004E-4</v>
      </c>
    </row>
    <row r="694" spans="1:35">
      <c r="A694" s="133">
        <f t="shared" si="61"/>
        <v>12</v>
      </c>
      <c r="E694" s="133">
        <v>33</v>
      </c>
      <c r="S694" s="135" t="str">
        <f t="shared" ca="1" si="60"/>
        <v/>
      </c>
      <c r="AH694" t="s">
        <v>933</v>
      </c>
      <c r="AI694">
        <v>4.64E-4</v>
      </c>
    </row>
    <row r="695" spans="1:35">
      <c r="A695" s="133">
        <f t="shared" si="61"/>
        <v>12</v>
      </c>
      <c r="E695" s="133">
        <v>34</v>
      </c>
      <c r="S695" s="135" t="str">
        <f t="shared" ca="1" si="60"/>
        <v/>
      </c>
      <c r="AH695" t="s">
        <v>934</v>
      </c>
      <c r="AI695">
        <v>5.1099999999999995E-4</v>
      </c>
    </row>
    <row r="696" spans="1:35">
      <c r="A696" s="133">
        <f t="shared" si="61"/>
        <v>12</v>
      </c>
      <c r="E696" s="133">
        <v>35</v>
      </c>
      <c r="S696" s="135" t="str">
        <f t="shared" ca="1" si="60"/>
        <v/>
      </c>
      <c r="AH696" t="s">
        <v>935</v>
      </c>
      <c r="AI696">
        <v>4.57E-4</v>
      </c>
    </row>
    <row r="697" spans="1:35">
      <c r="A697" s="133">
        <f t="shared" si="61"/>
        <v>12</v>
      </c>
      <c r="E697" s="133">
        <v>36</v>
      </c>
      <c r="S697" s="135" t="str">
        <f t="shared" ca="1" si="60"/>
        <v/>
      </c>
      <c r="AH697" t="s">
        <v>936</v>
      </c>
      <c r="AI697">
        <v>6.4300000000000002E-4</v>
      </c>
    </row>
    <row r="698" spans="1:35">
      <c r="A698" s="133">
        <f t="shared" si="61"/>
        <v>12</v>
      </c>
      <c r="E698" s="133">
        <v>37</v>
      </c>
      <c r="S698" s="135" t="str">
        <f t="shared" ca="1" si="60"/>
        <v/>
      </c>
      <c r="AH698" t="s">
        <v>937</v>
      </c>
      <c r="AI698">
        <v>0</v>
      </c>
    </row>
    <row r="699" spans="1:35">
      <c r="A699" s="133">
        <f t="shared" si="61"/>
        <v>12</v>
      </c>
      <c r="E699" s="133">
        <v>38</v>
      </c>
      <c r="S699" s="135" t="str">
        <f t="shared" ca="1" si="60"/>
        <v/>
      </c>
      <c r="AH699" t="s">
        <v>938</v>
      </c>
      <c r="AI699">
        <v>1E-4</v>
      </c>
    </row>
    <row r="700" spans="1:35">
      <c r="A700" s="133">
        <f t="shared" si="61"/>
        <v>12</v>
      </c>
      <c r="E700" s="133">
        <v>39</v>
      </c>
      <c r="S700" s="135" t="str">
        <f t="shared" ca="1" si="60"/>
        <v/>
      </c>
      <c r="AH700" t="s">
        <v>939</v>
      </c>
      <c r="AI700">
        <v>5.9400000000000002E-4</v>
      </c>
    </row>
    <row r="701" spans="1:35">
      <c r="A701" s="133">
        <f t="shared" si="61"/>
        <v>12</v>
      </c>
      <c r="E701" s="133">
        <v>40</v>
      </c>
      <c r="S701" s="135" t="str">
        <f t="shared" ca="1" si="60"/>
        <v/>
      </c>
      <c r="AH701" t="s">
        <v>940</v>
      </c>
      <c r="AI701">
        <v>5.5000000000000003E-4</v>
      </c>
    </row>
    <row r="702" spans="1:35">
      <c r="A702" s="133">
        <f t="shared" si="61"/>
        <v>12</v>
      </c>
      <c r="E702" s="133">
        <v>41</v>
      </c>
      <c r="S702" s="135" t="str">
        <f t="shared" ca="1" si="60"/>
        <v/>
      </c>
      <c r="AH702" t="s">
        <v>941</v>
      </c>
      <c r="AI702">
        <v>0</v>
      </c>
    </row>
    <row r="703" spans="1:35">
      <c r="A703" s="133">
        <f t="shared" si="61"/>
        <v>12</v>
      </c>
      <c r="E703" s="133">
        <v>42</v>
      </c>
      <c r="S703" s="135" t="str">
        <f t="shared" ca="1" si="60"/>
        <v/>
      </c>
      <c r="AH703" t="s">
        <v>942</v>
      </c>
      <c r="AI703">
        <v>4.6799999999999999E-4</v>
      </c>
    </row>
    <row r="704" spans="1:35">
      <c r="A704" s="133">
        <f t="shared" si="61"/>
        <v>12</v>
      </c>
      <c r="E704" s="133">
        <v>43</v>
      </c>
      <c r="S704" s="135" t="str">
        <f t="shared" ca="1" si="60"/>
        <v/>
      </c>
      <c r="AH704" t="s">
        <v>943</v>
      </c>
      <c r="AI704">
        <v>4.95E-4</v>
      </c>
    </row>
    <row r="705" spans="1:35">
      <c r="A705" s="133">
        <f t="shared" si="61"/>
        <v>12</v>
      </c>
      <c r="E705" s="133">
        <v>44</v>
      </c>
      <c r="S705" s="135" t="str">
        <f t="shared" ca="1" si="60"/>
        <v/>
      </c>
      <c r="AH705" t="s">
        <v>944</v>
      </c>
      <c r="AI705">
        <v>4.84E-4</v>
      </c>
    </row>
    <row r="706" spans="1:35">
      <c r="A706" s="133">
        <f t="shared" si="61"/>
        <v>12</v>
      </c>
      <c r="E706" s="133">
        <v>45</v>
      </c>
      <c r="S706" s="135" t="str">
        <f t="shared" ca="1" si="60"/>
        <v/>
      </c>
      <c r="AH706" t="s">
        <v>945</v>
      </c>
      <c r="AI706">
        <v>4.8500000000000003E-4</v>
      </c>
    </row>
    <row r="707" spans="1:35">
      <c r="A707" s="133">
        <f t="shared" si="61"/>
        <v>12</v>
      </c>
      <c r="E707" s="133">
        <v>46</v>
      </c>
      <c r="S707" s="135" t="str">
        <f t="shared" ca="1" si="60"/>
        <v/>
      </c>
      <c r="AH707" t="s">
        <v>946</v>
      </c>
      <c r="AI707">
        <v>4.7800000000000002E-4</v>
      </c>
    </row>
    <row r="708" spans="1:35">
      <c r="A708" s="133">
        <f t="shared" si="61"/>
        <v>12</v>
      </c>
      <c r="E708" s="133">
        <v>47</v>
      </c>
      <c r="S708" s="135" t="str">
        <f t="shared" ca="1" si="60"/>
        <v/>
      </c>
      <c r="AH708" t="s">
        <v>947</v>
      </c>
      <c r="AI708">
        <v>5.3300000000000005E-4</v>
      </c>
    </row>
    <row r="709" spans="1:35">
      <c r="A709" s="133">
        <f t="shared" si="61"/>
        <v>12</v>
      </c>
      <c r="E709" s="133">
        <v>48</v>
      </c>
      <c r="S709" s="135" t="str">
        <f t="shared" ca="1" si="60"/>
        <v/>
      </c>
      <c r="AH709" t="s">
        <v>948</v>
      </c>
      <c r="AI709">
        <v>4.17E-4</v>
      </c>
    </row>
    <row r="710" spans="1:35">
      <c r="A710" s="133">
        <f t="shared" si="61"/>
        <v>12</v>
      </c>
      <c r="E710" s="133">
        <v>49</v>
      </c>
      <c r="S710" s="135" t="str">
        <f t="shared" ca="1" si="60"/>
        <v/>
      </c>
      <c r="AH710" t="s">
        <v>949</v>
      </c>
      <c r="AI710">
        <v>5.3499999999999999E-4</v>
      </c>
    </row>
    <row r="711" spans="1:35">
      <c r="A711" s="133">
        <f t="shared" si="61"/>
        <v>12</v>
      </c>
      <c r="E711" s="133">
        <v>50</v>
      </c>
      <c r="S711" s="135" t="str">
        <f t="shared" ca="1" si="60"/>
        <v/>
      </c>
      <c r="AH711" t="s">
        <v>950</v>
      </c>
      <c r="AI711">
        <v>4.75E-4</v>
      </c>
    </row>
    <row r="712" spans="1:35">
      <c r="A712" s="133">
        <f t="shared" si="61"/>
        <v>12</v>
      </c>
      <c r="E712" s="133">
        <v>51</v>
      </c>
      <c r="S712" s="135" t="str">
        <f t="shared" ca="1" si="60"/>
        <v/>
      </c>
      <c r="AH712" t="s">
        <v>951</v>
      </c>
      <c r="AI712">
        <v>4.8899999999999996E-4</v>
      </c>
    </row>
    <row r="713" spans="1:35">
      <c r="A713" s="133">
        <f t="shared" si="61"/>
        <v>12</v>
      </c>
      <c r="E713" s="133">
        <v>52</v>
      </c>
      <c r="S713" s="135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3">
        <f>(ROW()+58)/60</f>
        <v>13</v>
      </c>
      <c r="B722" s="134">
        <f ca="1">INDIRECT("select!E"&amp;TEXT($B$1+A722,"#"))</f>
        <v>0</v>
      </c>
      <c r="C722" s="133" t="e">
        <f ca="1">VLOOKUP(B722,$A$3181:$D$3190,4,0)</f>
        <v>#N/A</v>
      </c>
      <c r="D722" s="133" t="e">
        <f ca="1">VLOOKUP(B722,$A$3181:$D$3190,3,0)</f>
        <v>#N/A</v>
      </c>
      <c r="E722" s="133">
        <v>1</v>
      </c>
      <c r="F722" s="135" t="e">
        <f t="shared" ref="F722:F744" ca="1" si="62">IF(E722&lt;=INDIRECT("D$"&amp;TEXT(ROW()-E722+1,"#")),INDIRECT("E$"&amp;TEXT($F$1+INDIRECT("C$"&amp;TEXT(ROW()-E722+1,"#"))+E722-1,"#")),"")</f>
        <v>#N/A</v>
      </c>
      <c r="G722" s="134">
        <f ca="1">INDIRECT("select!G"&amp;TEXT($B$1+A722,"#"))</f>
        <v>0</v>
      </c>
      <c r="H722" s="133" t="e">
        <f ca="1">VLOOKUP(G722,E$3181:G$3219,3,0)</f>
        <v>#N/A</v>
      </c>
      <c r="I722" s="133" t="e">
        <f ca="1">VLOOKUP(G722,E$3181:G$3219,2,0)</f>
        <v>#N/A</v>
      </c>
      <c r="J722" s="135" t="e">
        <f t="shared" ref="J722:J730" ca="1" si="63">IF(E722&lt;=INDIRECT("I$"&amp;TEXT(ROW()-E722+1,"#")),INDIRECT("H$"&amp;TEXT($F$1+INDIRECT("H$"&amp;TEXT(ROW()-E722+1,"#"))+E722-1,"#")),"")</f>
        <v>#N/A</v>
      </c>
      <c r="K722" s="136">
        <f ca="1">INDIRECT("select!H"&amp;TEXT($B$1+A722,"#"))</f>
        <v>0</v>
      </c>
      <c r="L722" s="133" t="e">
        <f ca="1">VLOOKUP(K722,H$3181:J$3287,3,0)</f>
        <v>#N/A</v>
      </c>
      <c r="M722" s="133" t="e">
        <f ca="1">VLOOKUP(K722,H$3181:J$3287,2,0)</f>
        <v>#N/A</v>
      </c>
      <c r="N722" s="135" t="e">
        <f t="shared" ref="N722:N744" ca="1" si="64">IF(E722&lt;=INDIRECT("M$"&amp;TEXT(ROW()-E722+1,"#")),INDIRECT("K$"&amp;TEXT($F$1+INDIRECT("L$"&amp;TEXT(ROW()-E722+1,"#"))+E722-1,"#")),"")</f>
        <v>#N/A</v>
      </c>
      <c r="O722" s="136">
        <f ca="1">INDIRECT("select!I"&amp;TEXT($B$1+A722,"#"))</f>
        <v>0</v>
      </c>
      <c r="Q722" s="133" t="e">
        <f ca="1">VLOOKUP(O722,K$3181:O$3570,5,0)</f>
        <v>#N/A</v>
      </c>
      <c r="R722" s="133" t="e">
        <f ca="1">VLOOKUP(O722,K$3181:O$3570,4,0)</f>
        <v>#N/A</v>
      </c>
      <c r="S722" s="135" t="e">
        <f t="shared" ref="S722:S773" ca="1" si="65">IF(E722&lt;=INDIRECT("R$"&amp;TEXT(ROW()-E722+1,"#")),INDIRECT("P$"&amp;TEXT($F$1+INDIRECT("Q$"&amp;TEXT(ROW()-E722+1,"#"))+E722-1,"#")),"")</f>
        <v>#N/A</v>
      </c>
      <c r="T722" s="133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3">
        <f t="shared" ref="A723:A773" si="66">A722</f>
        <v>13</v>
      </c>
      <c r="E723" s="133">
        <v>2</v>
      </c>
      <c r="F723" s="135" t="e">
        <f t="shared" ca="1" si="62"/>
        <v>#N/A</v>
      </c>
      <c r="J723" s="135" t="e">
        <f t="shared" ca="1" si="63"/>
        <v>#N/A</v>
      </c>
      <c r="N723" s="135" t="e">
        <f t="shared" ca="1" si="64"/>
        <v>#N/A</v>
      </c>
      <c r="S723" s="135" t="e">
        <f t="shared" ca="1" si="65"/>
        <v>#N/A</v>
      </c>
      <c r="AH723" t="s">
        <v>962</v>
      </c>
      <c r="AI723">
        <v>4.6000000000000001E-4</v>
      </c>
    </row>
    <row r="724" spans="1:35">
      <c r="A724" s="133">
        <f t="shared" si="66"/>
        <v>13</v>
      </c>
      <c r="E724" s="133">
        <v>3</v>
      </c>
      <c r="F724" s="135" t="e">
        <f t="shared" ca="1" si="62"/>
        <v>#N/A</v>
      </c>
      <c r="J724" s="135" t="e">
        <f t="shared" ca="1" si="63"/>
        <v>#N/A</v>
      </c>
      <c r="N724" s="135" t="e">
        <f t="shared" ca="1" si="64"/>
        <v>#N/A</v>
      </c>
      <c r="S724" s="135" t="e">
        <f t="shared" ca="1" si="65"/>
        <v>#N/A</v>
      </c>
      <c r="AH724" t="s">
        <v>963</v>
      </c>
      <c r="AI724">
        <v>4.6700000000000002E-4</v>
      </c>
    </row>
    <row r="725" spans="1:35">
      <c r="A725" s="133">
        <f t="shared" si="66"/>
        <v>13</v>
      </c>
      <c r="E725" s="133">
        <v>4</v>
      </c>
      <c r="F725" s="135" t="e">
        <f t="shared" ca="1" si="62"/>
        <v>#N/A</v>
      </c>
      <c r="J725" s="135" t="e">
        <f t="shared" ca="1" si="63"/>
        <v>#N/A</v>
      </c>
      <c r="N725" s="135" t="e">
        <f t="shared" ca="1" si="64"/>
        <v>#N/A</v>
      </c>
      <c r="S725" s="135" t="e">
        <f t="shared" ca="1" si="65"/>
        <v>#N/A</v>
      </c>
      <c r="AH725" t="s">
        <v>964</v>
      </c>
      <c r="AI725">
        <v>3.9500000000000001E-4</v>
      </c>
    </row>
    <row r="726" spans="1:35">
      <c r="A726" s="133">
        <f t="shared" si="66"/>
        <v>13</v>
      </c>
      <c r="E726" s="133">
        <v>5</v>
      </c>
      <c r="F726" s="135" t="e">
        <f t="shared" ca="1" si="62"/>
        <v>#N/A</v>
      </c>
      <c r="J726" s="135" t="e">
        <f t="shared" ca="1" si="63"/>
        <v>#N/A</v>
      </c>
      <c r="N726" s="135" t="e">
        <f t="shared" ca="1" si="64"/>
        <v>#N/A</v>
      </c>
      <c r="S726" s="135" t="e">
        <f t="shared" ca="1" si="65"/>
        <v>#N/A</v>
      </c>
      <c r="AH726" t="s">
        <v>965</v>
      </c>
      <c r="AI726">
        <v>4.86E-4</v>
      </c>
    </row>
    <row r="727" spans="1:35">
      <c r="A727" s="133">
        <f t="shared" si="66"/>
        <v>13</v>
      </c>
      <c r="E727" s="133">
        <v>6</v>
      </c>
      <c r="F727" s="135" t="e">
        <f t="shared" ca="1" si="62"/>
        <v>#N/A</v>
      </c>
      <c r="J727" s="135" t="e">
        <f t="shared" ca="1" si="63"/>
        <v>#N/A</v>
      </c>
      <c r="N727" s="135" t="e">
        <f t="shared" ca="1" si="64"/>
        <v>#N/A</v>
      </c>
      <c r="S727" s="135" t="e">
        <f t="shared" ca="1" si="65"/>
        <v>#N/A</v>
      </c>
      <c r="AH727" t="s">
        <v>966</v>
      </c>
      <c r="AI727">
        <v>5.04E-4</v>
      </c>
    </row>
    <row r="728" spans="1:35">
      <c r="A728" s="133">
        <f t="shared" si="66"/>
        <v>13</v>
      </c>
      <c r="E728" s="133">
        <v>7</v>
      </c>
      <c r="F728" s="135" t="e">
        <f t="shared" ca="1" si="62"/>
        <v>#N/A</v>
      </c>
      <c r="J728" s="135" t="e">
        <f t="shared" ca="1" si="63"/>
        <v>#N/A</v>
      </c>
      <c r="N728" s="135" t="e">
        <f t="shared" ca="1" si="64"/>
        <v>#N/A</v>
      </c>
      <c r="S728" s="135" t="e">
        <f t="shared" ca="1" si="65"/>
        <v>#N/A</v>
      </c>
      <c r="AH728" t="s">
        <v>967</v>
      </c>
      <c r="AI728">
        <v>6.0800000000000003E-4</v>
      </c>
    </row>
    <row r="729" spans="1:35">
      <c r="A729" s="133">
        <f t="shared" si="66"/>
        <v>13</v>
      </c>
      <c r="E729" s="133">
        <v>8</v>
      </c>
      <c r="F729" s="135" t="e">
        <f t="shared" ca="1" si="62"/>
        <v>#N/A</v>
      </c>
      <c r="J729" s="135" t="e">
        <f t="shared" ca="1" si="63"/>
        <v>#N/A</v>
      </c>
      <c r="N729" s="135" t="e">
        <f t="shared" ca="1" si="64"/>
        <v>#N/A</v>
      </c>
      <c r="S729" s="135" t="e">
        <f t="shared" ca="1" si="65"/>
        <v>#N/A</v>
      </c>
      <c r="AH729" t="s">
        <v>968</v>
      </c>
      <c r="AI729">
        <v>5.2899999999999996E-4</v>
      </c>
    </row>
    <row r="730" spans="1:35">
      <c r="A730" s="133">
        <f t="shared" si="66"/>
        <v>13</v>
      </c>
      <c r="E730" s="133">
        <v>9</v>
      </c>
      <c r="F730" s="135" t="e">
        <f t="shared" ca="1" si="62"/>
        <v>#N/A</v>
      </c>
      <c r="J730" s="135" t="e">
        <f t="shared" ca="1" si="63"/>
        <v>#N/A</v>
      </c>
      <c r="N730" s="135" t="e">
        <f t="shared" ca="1" si="64"/>
        <v>#N/A</v>
      </c>
      <c r="S730" s="135" t="e">
        <f t="shared" ca="1" si="65"/>
        <v>#N/A</v>
      </c>
      <c r="AH730" t="s">
        <v>969</v>
      </c>
      <c r="AI730">
        <v>4.3899999999999999E-4</v>
      </c>
    </row>
    <row r="731" spans="1:35">
      <c r="A731" s="133">
        <f t="shared" si="66"/>
        <v>13</v>
      </c>
      <c r="E731" s="133">
        <v>10</v>
      </c>
      <c r="F731" s="135" t="e">
        <f t="shared" ca="1" si="62"/>
        <v>#N/A</v>
      </c>
      <c r="N731" s="135" t="e">
        <f t="shared" ca="1" si="64"/>
        <v>#N/A</v>
      </c>
      <c r="S731" s="135" t="e">
        <f t="shared" ca="1" si="65"/>
        <v>#N/A</v>
      </c>
      <c r="AH731" t="s">
        <v>970</v>
      </c>
      <c r="AI731">
        <v>4.0499999999999998E-4</v>
      </c>
    </row>
    <row r="732" spans="1:35">
      <c r="A732" s="133">
        <f t="shared" si="66"/>
        <v>13</v>
      </c>
      <c r="E732" s="133">
        <v>11</v>
      </c>
      <c r="F732" s="135" t="e">
        <f t="shared" ca="1" si="62"/>
        <v>#N/A</v>
      </c>
      <c r="N732" s="135" t="e">
        <f t="shared" ca="1" si="64"/>
        <v>#N/A</v>
      </c>
      <c r="S732" s="135" t="e">
        <f t="shared" ca="1" si="65"/>
        <v>#N/A</v>
      </c>
      <c r="AH732" t="s">
        <v>971</v>
      </c>
      <c r="AI732">
        <v>4.35E-4</v>
      </c>
    </row>
    <row r="733" spans="1:35">
      <c r="A733" s="133">
        <f t="shared" si="66"/>
        <v>13</v>
      </c>
      <c r="E733" s="133">
        <v>12</v>
      </c>
      <c r="F733" s="135" t="e">
        <f t="shared" ca="1" si="62"/>
        <v>#N/A</v>
      </c>
      <c r="N733" s="135" t="e">
        <f t="shared" ca="1" si="64"/>
        <v>#N/A</v>
      </c>
      <c r="S733" s="135" t="e">
        <f t="shared" ca="1" si="65"/>
        <v>#N/A</v>
      </c>
      <c r="AH733" t="s">
        <v>972</v>
      </c>
      <c r="AI733">
        <v>5.04E-4</v>
      </c>
    </row>
    <row r="734" spans="1:35">
      <c r="A734" s="133">
        <f t="shared" si="66"/>
        <v>13</v>
      </c>
      <c r="E734" s="133">
        <v>13</v>
      </c>
      <c r="F734" s="135" t="e">
        <f t="shared" ca="1" si="62"/>
        <v>#N/A</v>
      </c>
      <c r="N734" s="135" t="e">
        <f t="shared" ca="1" si="64"/>
        <v>#N/A</v>
      </c>
      <c r="S734" s="135" t="e">
        <f t="shared" ca="1" si="65"/>
        <v>#N/A</v>
      </c>
      <c r="AH734" t="s">
        <v>973</v>
      </c>
      <c r="AI734">
        <v>4.95E-4</v>
      </c>
    </row>
    <row r="735" spans="1:35">
      <c r="A735" s="133">
        <f t="shared" si="66"/>
        <v>13</v>
      </c>
      <c r="E735" s="133">
        <v>14</v>
      </c>
      <c r="F735" s="135" t="e">
        <f t="shared" ca="1" si="62"/>
        <v>#N/A</v>
      </c>
      <c r="N735" s="135" t="e">
        <f t="shared" ca="1" si="64"/>
        <v>#N/A</v>
      </c>
      <c r="S735" s="135" t="e">
        <f t="shared" ca="1" si="65"/>
        <v>#N/A</v>
      </c>
      <c r="AH735" t="s">
        <v>974</v>
      </c>
      <c r="AI735">
        <v>5.9599999999999996E-4</v>
      </c>
    </row>
    <row r="736" spans="1:35">
      <c r="A736" s="133">
        <f t="shared" si="66"/>
        <v>13</v>
      </c>
      <c r="E736" s="133">
        <v>15</v>
      </c>
      <c r="F736" s="135" t="e">
        <f t="shared" ca="1" si="62"/>
        <v>#N/A</v>
      </c>
      <c r="N736" s="135" t="e">
        <f t="shared" ca="1" si="64"/>
        <v>#N/A</v>
      </c>
      <c r="S736" s="135" t="e">
        <f t="shared" ca="1" si="65"/>
        <v>#N/A</v>
      </c>
      <c r="AH736" t="s">
        <v>975</v>
      </c>
      <c r="AI736">
        <v>5.6599999999999999E-4</v>
      </c>
    </row>
    <row r="737" spans="1:35">
      <c r="A737" s="133">
        <f t="shared" si="66"/>
        <v>13</v>
      </c>
      <c r="E737" s="133">
        <v>16</v>
      </c>
      <c r="F737" s="135" t="e">
        <f t="shared" ca="1" si="62"/>
        <v>#N/A</v>
      </c>
      <c r="N737" s="135" t="e">
        <f t="shared" ca="1" si="64"/>
        <v>#N/A</v>
      </c>
      <c r="S737" s="135" t="e">
        <f t="shared" ca="1" si="65"/>
        <v>#N/A</v>
      </c>
      <c r="AH737" t="s">
        <v>976</v>
      </c>
      <c r="AI737">
        <v>3.9199999999999999E-4</v>
      </c>
    </row>
    <row r="738" spans="1:35">
      <c r="A738" s="133">
        <f t="shared" si="66"/>
        <v>13</v>
      </c>
      <c r="E738" s="133">
        <v>17</v>
      </c>
      <c r="F738" s="135" t="e">
        <f t="shared" ca="1" si="62"/>
        <v>#N/A</v>
      </c>
      <c r="N738" s="135" t="e">
        <f t="shared" ca="1" si="64"/>
        <v>#N/A</v>
      </c>
      <c r="S738" s="135" t="e">
        <f t="shared" ca="1" si="65"/>
        <v>#N/A</v>
      </c>
      <c r="AH738" t="s">
        <v>977</v>
      </c>
      <c r="AI738">
        <v>3.6499999999999998E-4</v>
      </c>
    </row>
    <row r="739" spans="1:35">
      <c r="A739" s="133">
        <f t="shared" si="66"/>
        <v>13</v>
      </c>
      <c r="E739" s="133">
        <v>18</v>
      </c>
      <c r="F739" s="135" t="e">
        <f t="shared" ca="1" si="62"/>
        <v>#N/A</v>
      </c>
      <c r="N739" s="135" t="e">
        <f t="shared" ca="1" si="64"/>
        <v>#N/A</v>
      </c>
      <c r="S739" s="135" t="e">
        <f t="shared" ca="1" si="65"/>
        <v>#N/A</v>
      </c>
      <c r="AH739" t="s">
        <v>978</v>
      </c>
      <c r="AI739">
        <v>0</v>
      </c>
    </row>
    <row r="740" spans="1:35">
      <c r="A740" s="133">
        <f t="shared" si="66"/>
        <v>13</v>
      </c>
      <c r="E740" s="133">
        <v>19</v>
      </c>
      <c r="F740" s="135" t="e">
        <f t="shared" ca="1" si="62"/>
        <v>#N/A</v>
      </c>
      <c r="N740" s="135" t="e">
        <f t="shared" ca="1" si="64"/>
        <v>#N/A</v>
      </c>
      <c r="S740" s="135" t="e">
        <f t="shared" ca="1" si="65"/>
        <v>#N/A</v>
      </c>
      <c r="AH740" t="s">
        <v>979</v>
      </c>
      <c r="AI740">
        <v>4.0999999999999999E-4</v>
      </c>
    </row>
    <row r="741" spans="1:35">
      <c r="A741" s="133">
        <f t="shared" si="66"/>
        <v>13</v>
      </c>
      <c r="E741" s="133">
        <v>20</v>
      </c>
      <c r="F741" s="135" t="e">
        <f t="shared" ca="1" si="62"/>
        <v>#N/A</v>
      </c>
      <c r="N741" s="135" t="e">
        <f t="shared" ca="1" si="64"/>
        <v>#N/A</v>
      </c>
      <c r="S741" s="135" t="e">
        <f t="shared" ca="1" si="65"/>
        <v>#N/A</v>
      </c>
      <c r="AH741" t="s">
        <v>980</v>
      </c>
      <c r="AI741">
        <v>1.84E-4</v>
      </c>
    </row>
    <row r="742" spans="1:35">
      <c r="A742" s="133">
        <f t="shared" si="66"/>
        <v>13</v>
      </c>
      <c r="E742" s="133">
        <v>21</v>
      </c>
      <c r="F742" s="135" t="e">
        <f t="shared" ca="1" si="62"/>
        <v>#N/A</v>
      </c>
      <c r="N742" s="135" t="e">
        <f t="shared" ca="1" si="64"/>
        <v>#N/A</v>
      </c>
      <c r="S742" s="135" t="e">
        <f t="shared" ca="1" si="65"/>
        <v>#N/A</v>
      </c>
      <c r="AH742" t="s">
        <v>981</v>
      </c>
      <c r="AI742">
        <v>0</v>
      </c>
    </row>
    <row r="743" spans="1:35">
      <c r="A743" s="133">
        <f t="shared" si="66"/>
        <v>13</v>
      </c>
      <c r="E743" s="133">
        <v>22</v>
      </c>
      <c r="F743" s="135" t="e">
        <f t="shared" ca="1" si="62"/>
        <v>#N/A</v>
      </c>
      <c r="N743" s="135" t="e">
        <f t="shared" ca="1" si="64"/>
        <v>#N/A</v>
      </c>
      <c r="S743" s="135" t="e">
        <f t="shared" ca="1" si="65"/>
        <v>#N/A</v>
      </c>
      <c r="AH743" t="s">
        <v>982</v>
      </c>
      <c r="AI743">
        <v>0</v>
      </c>
    </row>
    <row r="744" spans="1:35">
      <c r="A744" s="133">
        <f t="shared" si="66"/>
        <v>13</v>
      </c>
      <c r="E744" s="133">
        <v>23</v>
      </c>
      <c r="F744" s="135" t="e">
        <f t="shared" ca="1" si="62"/>
        <v>#N/A</v>
      </c>
      <c r="N744" s="135" t="e">
        <f t="shared" ca="1" si="64"/>
        <v>#N/A</v>
      </c>
      <c r="S744" s="135" t="e">
        <f t="shared" ca="1" si="65"/>
        <v>#N/A</v>
      </c>
      <c r="AH744" t="s">
        <v>983</v>
      </c>
      <c r="AI744">
        <v>1.2E-5</v>
      </c>
    </row>
    <row r="745" spans="1:35">
      <c r="A745" s="133">
        <f t="shared" si="66"/>
        <v>13</v>
      </c>
      <c r="E745" s="133">
        <v>24</v>
      </c>
      <c r="S745" s="135" t="e">
        <f t="shared" ca="1" si="65"/>
        <v>#N/A</v>
      </c>
      <c r="AH745" t="s">
        <v>984</v>
      </c>
      <c r="AI745">
        <v>2.6999999999999999E-5</v>
      </c>
    </row>
    <row r="746" spans="1:35">
      <c r="A746" s="133">
        <f t="shared" si="66"/>
        <v>13</v>
      </c>
      <c r="E746" s="133">
        <v>25</v>
      </c>
      <c r="S746" s="135" t="e">
        <f t="shared" ca="1" si="65"/>
        <v>#N/A</v>
      </c>
      <c r="AH746" t="s">
        <v>985</v>
      </c>
      <c r="AI746">
        <v>5.4600000000000004E-4</v>
      </c>
    </row>
    <row r="747" spans="1:35">
      <c r="A747" s="133">
        <f t="shared" si="66"/>
        <v>13</v>
      </c>
      <c r="E747" s="133">
        <v>26</v>
      </c>
      <c r="S747" s="135" t="e">
        <f t="shared" ca="1" si="65"/>
        <v>#N/A</v>
      </c>
      <c r="AH747" t="s">
        <v>986</v>
      </c>
      <c r="AI747">
        <v>4.2999999999999999E-4</v>
      </c>
    </row>
    <row r="748" spans="1:35">
      <c r="A748" s="133">
        <f t="shared" si="66"/>
        <v>13</v>
      </c>
      <c r="E748" s="133">
        <v>27</v>
      </c>
      <c r="S748" s="135" t="e">
        <f t="shared" ca="1" si="65"/>
        <v>#N/A</v>
      </c>
      <c r="AH748" t="s">
        <v>987</v>
      </c>
      <c r="AI748">
        <v>3.8900000000000002E-4</v>
      </c>
    </row>
    <row r="749" spans="1:35">
      <c r="A749" s="133">
        <f t="shared" si="66"/>
        <v>13</v>
      </c>
      <c r="E749" s="133">
        <v>28</v>
      </c>
      <c r="S749" s="135" t="e">
        <f t="shared" ca="1" si="65"/>
        <v>#N/A</v>
      </c>
      <c r="AH749" t="s">
        <v>988</v>
      </c>
      <c r="AI749">
        <v>2.7799999999999998E-4</v>
      </c>
    </row>
    <row r="750" spans="1:35">
      <c r="A750" s="133">
        <f t="shared" si="66"/>
        <v>13</v>
      </c>
      <c r="E750" s="133">
        <v>29</v>
      </c>
      <c r="S750" s="135" t="e">
        <f t="shared" ca="1" si="65"/>
        <v>#N/A</v>
      </c>
      <c r="AH750" t="s">
        <v>989</v>
      </c>
      <c r="AI750">
        <v>3.4299999999999999E-4</v>
      </c>
    </row>
    <row r="751" spans="1:35">
      <c r="A751" s="133">
        <f t="shared" si="66"/>
        <v>13</v>
      </c>
      <c r="E751" s="133">
        <v>30</v>
      </c>
      <c r="S751" s="135" t="e">
        <f t="shared" ca="1" si="65"/>
        <v>#N/A</v>
      </c>
      <c r="AH751" t="s">
        <v>990</v>
      </c>
      <c r="AI751">
        <v>3.7399999999999998E-4</v>
      </c>
    </row>
    <row r="752" spans="1:35">
      <c r="A752" s="133">
        <f t="shared" si="66"/>
        <v>13</v>
      </c>
      <c r="E752" s="133">
        <v>31</v>
      </c>
      <c r="S752" s="135" t="e">
        <f t="shared" ca="1" si="65"/>
        <v>#N/A</v>
      </c>
      <c r="AH752" t="s">
        <v>991</v>
      </c>
      <c r="AI752">
        <v>3.4099999999999999E-4</v>
      </c>
    </row>
    <row r="753" spans="1:35">
      <c r="A753" s="133">
        <f t="shared" si="66"/>
        <v>13</v>
      </c>
      <c r="E753" s="133">
        <v>32</v>
      </c>
      <c r="S753" s="135" t="e">
        <f t="shared" ca="1" si="65"/>
        <v>#N/A</v>
      </c>
      <c r="AH753" t="s">
        <v>992</v>
      </c>
      <c r="AI753">
        <v>5.1000000000000004E-4</v>
      </c>
    </row>
    <row r="754" spans="1:35">
      <c r="A754" s="133">
        <f t="shared" si="66"/>
        <v>13</v>
      </c>
      <c r="E754" s="133">
        <v>33</v>
      </c>
      <c r="S754" s="135" t="e">
        <f t="shared" ca="1" si="65"/>
        <v>#N/A</v>
      </c>
      <c r="AH754" t="s">
        <v>993</v>
      </c>
      <c r="AI754">
        <v>5.5599999999999996E-4</v>
      </c>
    </row>
    <row r="755" spans="1:35">
      <c r="A755" s="133">
        <f t="shared" si="66"/>
        <v>13</v>
      </c>
      <c r="E755" s="133">
        <v>34</v>
      </c>
      <c r="S755" s="135" t="e">
        <f t="shared" ca="1" si="65"/>
        <v>#N/A</v>
      </c>
      <c r="AH755" t="s">
        <v>994</v>
      </c>
      <c r="AI755">
        <v>0</v>
      </c>
    </row>
    <row r="756" spans="1:35">
      <c r="A756" s="133">
        <f t="shared" si="66"/>
        <v>13</v>
      </c>
      <c r="E756" s="133">
        <v>35</v>
      </c>
      <c r="S756" s="135" t="e">
        <f t="shared" ca="1" si="65"/>
        <v>#N/A</v>
      </c>
      <c r="AH756" t="s">
        <v>995</v>
      </c>
      <c r="AI756">
        <v>3.21E-4</v>
      </c>
    </row>
    <row r="757" spans="1:35">
      <c r="A757" s="133">
        <f t="shared" si="66"/>
        <v>13</v>
      </c>
      <c r="E757" s="133">
        <v>36</v>
      </c>
      <c r="S757" s="135" t="e">
        <f t="shared" ca="1" si="65"/>
        <v>#N/A</v>
      </c>
      <c r="AH757" t="s">
        <v>996</v>
      </c>
      <c r="AI757">
        <v>4.2200000000000001E-4</v>
      </c>
    </row>
    <row r="758" spans="1:35">
      <c r="A758" s="133">
        <f t="shared" si="66"/>
        <v>13</v>
      </c>
      <c r="E758" s="133">
        <v>37</v>
      </c>
      <c r="S758" s="135" t="e">
        <f t="shared" ca="1" si="65"/>
        <v>#N/A</v>
      </c>
      <c r="AH758" t="s">
        <v>997</v>
      </c>
      <c r="AI758">
        <v>5.2800000000000004E-4</v>
      </c>
    </row>
    <row r="759" spans="1:35">
      <c r="A759" s="133">
        <f t="shared" si="66"/>
        <v>13</v>
      </c>
      <c r="E759" s="133">
        <v>38</v>
      </c>
      <c r="S759" s="135" t="e">
        <f t="shared" ca="1" si="65"/>
        <v>#N/A</v>
      </c>
      <c r="AH759" t="s">
        <v>998</v>
      </c>
      <c r="AI759">
        <v>5.1000000000000004E-4</v>
      </c>
    </row>
    <row r="760" spans="1:35">
      <c r="A760" s="133">
        <f t="shared" si="66"/>
        <v>13</v>
      </c>
      <c r="E760" s="133">
        <v>39</v>
      </c>
      <c r="S760" s="135" t="e">
        <f t="shared" ca="1" si="65"/>
        <v>#N/A</v>
      </c>
      <c r="AH760" t="s">
        <v>999</v>
      </c>
      <c r="AI760">
        <v>3.8900000000000002E-4</v>
      </c>
    </row>
    <row r="761" spans="1:35">
      <c r="A761" s="133">
        <f t="shared" si="66"/>
        <v>13</v>
      </c>
      <c r="E761" s="133">
        <v>40</v>
      </c>
      <c r="S761" s="135" t="e">
        <f t="shared" ca="1" si="65"/>
        <v>#N/A</v>
      </c>
      <c r="AH761" t="s">
        <v>1000</v>
      </c>
      <c r="AI761">
        <v>4.35E-4</v>
      </c>
    </row>
    <row r="762" spans="1:35">
      <c r="A762" s="133">
        <f t="shared" si="66"/>
        <v>13</v>
      </c>
      <c r="E762" s="133">
        <v>41</v>
      </c>
      <c r="S762" s="135" t="e">
        <f t="shared" ca="1" si="65"/>
        <v>#N/A</v>
      </c>
      <c r="AH762" t="s">
        <v>1001</v>
      </c>
      <c r="AI762">
        <v>3.9100000000000002E-4</v>
      </c>
    </row>
    <row r="763" spans="1:35">
      <c r="A763" s="133">
        <f t="shared" si="66"/>
        <v>13</v>
      </c>
      <c r="E763" s="133">
        <v>42</v>
      </c>
      <c r="S763" s="135" t="e">
        <f t="shared" ca="1" si="65"/>
        <v>#N/A</v>
      </c>
      <c r="AH763" t="s">
        <v>1002</v>
      </c>
      <c r="AI763">
        <v>5.8500000000000002E-4</v>
      </c>
    </row>
    <row r="764" spans="1:35">
      <c r="A764" s="133">
        <f t="shared" si="66"/>
        <v>13</v>
      </c>
      <c r="E764" s="133">
        <v>43</v>
      </c>
      <c r="S764" s="135" t="e">
        <f t="shared" ca="1" si="65"/>
        <v>#N/A</v>
      </c>
      <c r="AH764" t="s">
        <v>1003</v>
      </c>
      <c r="AI764">
        <v>5.5599999999999996E-4</v>
      </c>
    </row>
    <row r="765" spans="1:35">
      <c r="A765" s="133">
        <f t="shared" si="66"/>
        <v>13</v>
      </c>
      <c r="E765" s="133">
        <v>44</v>
      </c>
      <c r="S765" s="135" t="e">
        <f t="shared" ca="1" si="65"/>
        <v>#N/A</v>
      </c>
      <c r="AH765" t="s">
        <v>1004</v>
      </c>
      <c r="AI765">
        <v>0</v>
      </c>
    </row>
    <row r="766" spans="1:35">
      <c r="A766" s="133">
        <f t="shared" si="66"/>
        <v>13</v>
      </c>
      <c r="E766" s="133">
        <v>45</v>
      </c>
      <c r="S766" s="135" t="e">
        <f t="shared" ca="1" si="65"/>
        <v>#N/A</v>
      </c>
      <c r="AH766" t="s">
        <v>1005</v>
      </c>
      <c r="AI766">
        <v>4.2900000000000002E-4</v>
      </c>
    </row>
    <row r="767" spans="1:35">
      <c r="A767" s="133">
        <f t="shared" si="66"/>
        <v>13</v>
      </c>
      <c r="E767" s="133">
        <v>46</v>
      </c>
      <c r="S767" s="135" t="e">
        <f t="shared" ca="1" si="65"/>
        <v>#N/A</v>
      </c>
      <c r="AH767" t="s">
        <v>1006</v>
      </c>
      <c r="AI767">
        <v>4.6299999999999998E-4</v>
      </c>
    </row>
    <row r="768" spans="1:35">
      <c r="A768" s="133">
        <f t="shared" si="66"/>
        <v>13</v>
      </c>
      <c r="E768" s="133">
        <v>47</v>
      </c>
      <c r="S768" s="135" t="e">
        <f t="shared" ca="1" si="65"/>
        <v>#N/A</v>
      </c>
      <c r="AH768" t="s">
        <v>1007</v>
      </c>
      <c r="AI768">
        <v>1.2999999999999999E-4</v>
      </c>
    </row>
    <row r="769" spans="1:35">
      <c r="A769" s="133">
        <f t="shared" si="66"/>
        <v>13</v>
      </c>
      <c r="E769" s="133">
        <v>48</v>
      </c>
      <c r="S769" s="135" t="e">
        <f t="shared" ca="1" si="65"/>
        <v>#N/A</v>
      </c>
      <c r="AH769" t="s">
        <v>1008</v>
      </c>
      <c r="AI769">
        <v>4.6999999999999999E-4</v>
      </c>
    </row>
    <row r="770" spans="1:35">
      <c r="A770" s="133">
        <f t="shared" si="66"/>
        <v>13</v>
      </c>
      <c r="E770" s="133">
        <v>49</v>
      </c>
      <c r="S770" s="135" t="e">
        <f t="shared" ca="1" si="65"/>
        <v>#N/A</v>
      </c>
      <c r="AH770" t="s">
        <v>1009</v>
      </c>
      <c r="AI770">
        <v>4.15E-4</v>
      </c>
    </row>
    <row r="771" spans="1:35">
      <c r="A771" s="133">
        <f t="shared" si="66"/>
        <v>13</v>
      </c>
      <c r="E771" s="133">
        <v>50</v>
      </c>
      <c r="S771" s="135" t="e">
        <f t="shared" ca="1" si="65"/>
        <v>#N/A</v>
      </c>
      <c r="AH771" t="s">
        <v>1010</v>
      </c>
      <c r="AI771">
        <v>3.4900000000000003E-4</v>
      </c>
    </row>
    <row r="772" spans="1:35">
      <c r="A772" s="133">
        <f t="shared" si="66"/>
        <v>13</v>
      </c>
      <c r="E772" s="133">
        <v>51</v>
      </c>
      <c r="S772" s="135" t="e">
        <f t="shared" ca="1" si="65"/>
        <v>#N/A</v>
      </c>
      <c r="AH772" t="s">
        <v>1011</v>
      </c>
      <c r="AI772">
        <v>5.04E-4</v>
      </c>
    </row>
    <row r="773" spans="1:35">
      <c r="A773" s="133">
        <f t="shared" si="66"/>
        <v>13</v>
      </c>
      <c r="E773" s="133">
        <v>52</v>
      </c>
      <c r="S773" s="135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3">
        <f>(ROW()+58)/60</f>
        <v>14</v>
      </c>
      <c r="B782" s="134">
        <f ca="1">INDIRECT("select!E"&amp;TEXT($B$1+A782,"#"))</f>
        <v>0</v>
      </c>
      <c r="C782" s="133" t="e">
        <f ca="1">VLOOKUP(B782,$A$3181:$D$3190,4,0)</f>
        <v>#N/A</v>
      </c>
      <c r="D782" s="133" t="e">
        <f ca="1">VLOOKUP(B782,$A$3181:$D$3190,3,0)</f>
        <v>#N/A</v>
      </c>
      <c r="E782" s="133">
        <v>1</v>
      </c>
      <c r="F782" s="135" t="e">
        <f t="shared" ref="F782:F804" ca="1" si="67">IF(E782&lt;=INDIRECT("D$"&amp;TEXT(ROW()-E782+1,"#")),INDIRECT("E$"&amp;TEXT($F$1+INDIRECT("C$"&amp;TEXT(ROW()-E782+1,"#"))+E782-1,"#")),"")</f>
        <v>#N/A</v>
      </c>
      <c r="G782" s="134">
        <f ca="1">INDIRECT("select!G"&amp;TEXT($B$1+A782,"#"))</f>
        <v>0</v>
      </c>
      <c r="H782" s="133" t="e">
        <f ca="1">VLOOKUP(G782,E$3181:G$3219,3,0)</f>
        <v>#N/A</v>
      </c>
      <c r="I782" s="133" t="e">
        <f ca="1">VLOOKUP(G782,E$3181:G$3219,2,0)</f>
        <v>#N/A</v>
      </c>
      <c r="J782" s="135" t="e">
        <f t="shared" ref="J782:J790" ca="1" si="68">IF(E782&lt;=INDIRECT("I$"&amp;TEXT(ROW()-E782+1,"#")),INDIRECT("H$"&amp;TEXT($F$1+INDIRECT("H$"&amp;TEXT(ROW()-E782+1,"#"))+E782-1,"#")),"")</f>
        <v>#N/A</v>
      </c>
      <c r="K782" s="136">
        <f ca="1">INDIRECT("select!H"&amp;TEXT($B$1+A782,"#"))</f>
        <v>0</v>
      </c>
      <c r="L782" s="133" t="e">
        <f ca="1">VLOOKUP(K782,H$3181:J$3287,3,0)</f>
        <v>#N/A</v>
      </c>
      <c r="M782" s="133" t="e">
        <f ca="1">VLOOKUP(K782,H$3181:J$3287,2,0)</f>
        <v>#N/A</v>
      </c>
      <c r="N782" s="135" t="e">
        <f t="shared" ref="N782:N804" ca="1" si="69">IF(E782&lt;=INDIRECT("M$"&amp;TEXT(ROW()-E782+1,"#")),INDIRECT("K$"&amp;TEXT($F$1+INDIRECT("L$"&amp;TEXT(ROW()-E782+1,"#"))+E782-1,"#")),"")</f>
        <v>#N/A</v>
      </c>
      <c r="O782" s="136">
        <f ca="1">INDIRECT("select!I"&amp;TEXT($B$1+A782,"#"))</f>
        <v>0</v>
      </c>
      <c r="Q782" s="133" t="e">
        <f ca="1">VLOOKUP(O782,K$3181:O$3570,5,0)</f>
        <v>#N/A</v>
      </c>
      <c r="R782" s="133" t="e">
        <f ca="1">VLOOKUP(O782,K$3181:O$3570,4,0)</f>
        <v>#N/A</v>
      </c>
      <c r="S782" s="135" t="e">
        <f t="shared" ref="S782:S833" ca="1" si="70">IF(E782&lt;=INDIRECT("R$"&amp;TEXT(ROW()-E782+1,"#")),INDIRECT("P$"&amp;TEXT($F$1+INDIRECT("Q$"&amp;TEXT(ROW()-E782+1,"#"))+E782-1,"#")),"")</f>
        <v>#N/A</v>
      </c>
      <c r="T782" s="133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3">
        <f t="shared" ref="A783:A833" si="71">A782</f>
        <v>14</v>
      </c>
      <c r="E783" s="133">
        <v>2</v>
      </c>
      <c r="F783" s="135" t="e">
        <f t="shared" ca="1" si="67"/>
        <v>#N/A</v>
      </c>
      <c r="J783" s="135" t="e">
        <f t="shared" ca="1" si="68"/>
        <v>#N/A</v>
      </c>
      <c r="N783" s="135" t="e">
        <f t="shared" ca="1" si="69"/>
        <v>#N/A</v>
      </c>
      <c r="S783" s="135" t="e">
        <f t="shared" ca="1" si="70"/>
        <v>#N/A</v>
      </c>
      <c r="AH783" t="s">
        <v>1022</v>
      </c>
      <c r="AI783">
        <v>1.64E-4</v>
      </c>
    </row>
    <row r="784" spans="1:35">
      <c r="A784" s="133">
        <f t="shared" si="71"/>
        <v>14</v>
      </c>
      <c r="E784" s="133">
        <v>3</v>
      </c>
      <c r="F784" s="135" t="e">
        <f t="shared" ca="1" si="67"/>
        <v>#N/A</v>
      </c>
      <c r="J784" s="135" t="e">
        <f t="shared" ca="1" si="68"/>
        <v>#N/A</v>
      </c>
      <c r="N784" s="135" t="e">
        <f t="shared" ca="1" si="69"/>
        <v>#N/A</v>
      </c>
      <c r="S784" s="135" t="e">
        <f t="shared" ca="1" si="70"/>
        <v>#N/A</v>
      </c>
      <c r="AH784" t="s">
        <v>1023</v>
      </c>
      <c r="AI784">
        <v>4.6500000000000003E-4</v>
      </c>
    </row>
    <row r="785" spans="1:35">
      <c r="A785" s="133">
        <f t="shared" si="71"/>
        <v>14</v>
      </c>
      <c r="E785" s="133">
        <v>4</v>
      </c>
      <c r="F785" s="135" t="e">
        <f t="shared" ca="1" si="67"/>
        <v>#N/A</v>
      </c>
      <c r="J785" s="135" t="e">
        <f t="shared" ca="1" si="68"/>
        <v>#N/A</v>
      </c>
      <c r="N785" s="135" t="e">
        <f t="shared" ca="1" si="69"/>
        <v>#N/A</v>
      </c>
      <c r="S785" s="135" t="e">
        <f t="shared" ca="1" si="70"/>
        <v>#N/A</v>
      </c>
      <c r="AH785" t="s">
        <v>1024</v>
      </c>
      <c r="AI785">
        <v>4.7399999999999997E-4</v>
      </c>
    </row>
    <row r="786" spans="1:35">
      <c r="A786" s="133">
        <f t="shared" si="71"/>
        <v>14</v>
      </c>
      <c r="E786" s="133">
        <v>5</v>
      </c>
      <c r="F786" s="135" t="e">
        <f t="shared" ca="1" si="67"/>
        <v>#N/A</v>
      </c>
      <c r="J786" s="135" t="e">
        <f t="shared" ca="1" si="68"/>
        <v>#N/A</v>
      </c>
      <c r="N786" s="135" t="e">
        <f t="shared" ca="1" si="69"/>
        <v>#N/A</v>
      </c>
      <c r="S786" s="135" t="e">
        <f t="shared" ca="1" si="70"/>
        <v>#N/A</v>
      </c>
      <c r="AH786" t="s">
        <v>1025</v>
      </c>
      <c r="AI786" t="s">
        <v>308</v>
      </c>
    </row>
    <row r="787" spans="1:35">
      <c r="A787" s="133">
        <f t="shared" si="71"/>
        <v>14</v>
      </c>
      <c r="E787" s="133">
        <v>6</v>
      </c>
      <c r="F787" s="135" t="e">
        <f t="shared" ca="1" si="67"/>
        <v>#N/A</v>
      </c>
      <c r="J787" s="135" t="e">
        <f t="shared" ca="1" si="68"/>
        <v>#N/A</v>
      </c>
      <c r="N787" s="135" t="e">
        <f t="shared" ca="1" si="69"/>
        <v>#N/A</v>
      </c>
      <c r="S787" s="135" t="e">
        <f t="shared" ca="1" si="70"/>
        <v>#N/A</v>
      </c>
      <c r="AH787" t="s">
        <v>1026</v>
      </c>
      <c r="AI787">
        <v>4.6900000000000002E-4</v>
      </c>
    </row>
    <row r="788" spans="1:35">
      <c r="A788" s="133">
        <f t="shared" si="71"/>
        <v>14</v>
      </c>
      <c r="E788" s="133">
        <v>7</v>
      </c>
      <c r="F788" s="135" t="e">
        <f t="shared" ca="1" si="67"/>
        <v>#N/A</v>
      </c>
      <c r="J788" s="135" t="e">
        <f t="shared" ca="1" si="68"/>
        <v>#N/A</v>
      </c>
      <c r="N788" s="135" t="e">
        <f t="shared" ca="1" si="69"/>
        <v>#N/A</v>
      </c>
      <c r="S788" s="135" t="e">
        <f t="shared" ca="1" si="70"/>
        <v>#N/A</v>
      </c>
      <c r="AH788" t="s">
        <v>1027</v>
      </c>
      <c r="AI788">
        <v>5.1500000000000005E-4</v>
      </c>
    </row>
    <row r="789" spans="1:35">
      <c r="A789" s="133">
        <f t="shared" si="71"/>
        <v>14</v>
      </c>
      <c r="E789" s="133">
        <v>8</v>
      </c>
      <c r="F789" s="135" t="e">
        <f t="shared" ca="1" si="67"/>
        <v>#N/A</v>
      </c>
      <c r="J789" s="135" t="e">
        <f t="shared" ca="1" si="68"/>
        <v>#N/A</v>
      </c>
      <c r="N789" s="135" t="e">
        <f t="shared" ca="1" si="69"/>
        <v>#N/A</v>
      </c>
      <c r="S789" s="135" t="e">
        <f t="shared" ca="1" si="70"/>
        <v>#N/A</v>
      </c>
      <c r="AH789" t="s">
        <v>1028</v>
      </c>
      <c r="AI789">
        <v>4.6500000000000003E-4</v>
      </c>
    </row>
    <row r="790" spans="1:35">
      <c r="A790" s="133">
        <f t="shared" si="71"/>
        <v>14</v>
      </c>
      <c r="E790" s="133">
        <v>9</v>
      </c>
      <c r="F790" s="135" t="e">
        <f t="shared" ca="1" si="67"/>
        <v>#N/A</v>
      </c>
      <c r="J790" s="135" t="e">
        <f t="shared" ca="1" si="68"/>
        <v>#N/A</v>
      </c>
      <c r="N790" s="135" t="e">
        <f t="shared" ca="1" si="69"/>
        <v>#N/A</v>
      </c>
      <c r="S790" s="135" t="e">
        <f t="shared" ca="1" si="70"/>
        <v>#N/A</v>
      </c>
      <c r="AH790" t="s">
        <v>1029</v>
      </c>
      <c r="AI790">
        <v>3.88E-4</v>
      </c>
    </row>
    <row r="791" spans="1:35">
      <c r="A791" s="133">
        <f t="shared" si="71"/>
        <v>14</v>
      </c>
      <c r="E791" s="133">
        <v>10</v>
      </c>
      <c r="F791" s="135" t="e">
        <f t="shared" ca="1" si="67"/>
        <v>#N/A</v>
      </c>
      <c r="N791" s="135" t="e">
        <f t="shared" ca="1" si="69"/>
        <v>#N/A</v>
      </c>
      <c r="S791" s="135" t="e">
        <f t="shared" ca="1" si="70"/>
        <v>#N/A</v>
      </c>
      <c r="AH791" t="s">
        <v>1030</v>
      </c>
      <c r="AI791">
        <v>3.9199999999999999E-4</v>
      </c>
    </row>
    <row r="792" spans="1:35">
      <c r="A792" s="133">
        <f t="shared" si="71"/>
        <v>14</v>
      </c>
      <c r="E792" s="133">
        <v>11</v>
      </c>
      <c r="F792" s="135" t="e">
        <f t="shared" ca="1" si="67"/>
        <v>#N/A</v>
      </c>
      <c r="N792" s="135" t="e">
        <f t="shared" ca="1" si="69"/>
        <v>#N/A</v>
      </c>
      <c r="S792" s="135" t="e">
        <f t="shared" ca="1" si="70"/>
        <v>#N/A</v>
      </c>
      <c r="AH792" t="s">
        <v>1031</v>
      </c>
      <c r="AI792">
        <v>3.9199999999999999E-4</v>
      </c>
    </row>
    <row r="793" spans="1:35">
      <c r="A793" s="133">
        <f t="shared" si="71"/>
        <v>14</v>
      </c>
      <c r="E793" s="133">
        <v>12</v>
      </c>
      <c r="F793" s="135" t="e">
        <f t="shared" ca="1" si="67"/>
        <v>#N/A</v>
      </c>
      <c r="N793" s="135" t="e">
        <f t="shared" ca="1" si="69"/>
        <v>#N/A</v>
      </c>
      <c r="S793" s="135" t="e">
        <f t="shared" ca="1" si="70"/>
        <v>#N/A</v>
      </c>
      <c r="AH793" t="s">
        <v>1032</v>
      </c>
      <c r="AI793">
        <v>6.8800000000000003E-4</v>
      </c>
    </row>
    <row r="794" spans="1:35">
      <c r="A794" s="133">
        <f t="shared" si="71"/>
        <v>14</v>
      </c>
      <c r="E794" s="133">
        <v>13</v>
      </c>
      <c r="F794" s="135" t="e">
        <f t="shared" ca="1" si="67"/>
        <v>#N/A</v>
      </c>
      <c r="N794" s="135" t="e">
        <f t="shared" ca="1" si="69"/>
        <v>#N/A</v>
      </c>
      <c r="S794" s="135" t="e">
        <f t="shared" ca="1" si="70"/>
        <v>#N/A</v>
      </c>
      <c r="AH794" t="s">
        <v>1033</v>
      </c>
      <c r="AI794">
        <v>3.9199999999999999E-4</v>
      </c>
    </row>
    <row r="795" spans="1:35">
      <c r="A795" s="133">
        <f t="shared" si="71"/>
        <v>14</v>
      </c>
      <c r="E795" s="133">
        <v>14</v>
      </c>
      <c r="F795" s="135" t="e">
        <f t="shared" ca="1" si="67"/>
        <v>#N/A</v>
      </c>
      <c r="N795" s="135" t="e">
        <f t="shared" ca="1" si="69"/>
        <v>#N/A</v>
      </c>
      <c r="S795" s="135" t="e">
        <f t="shared" ca="1" si="70"/>
        <v>#N/A</v>
      </c>
      <c r="AH795" t="s">
        <v>1034</v>
      </c>
      <c r="AI795">
        <v>7.8299999999999995E-4</v>
      </c>
    </row>
    <row r="796" spans="1:35">
      <c r="A796" s="133">
        <f t="shared" si="71"/>
        <v>14</v>
      </c>
      <c r="E796" s="133">
        <v>15</v>
      </c>
      <c r="F796" s="135" t="e">
        <f t="shared" ca="1" si="67"/>
        <v>#N/A</v>
      </c>
      <c r="N796" s="135" t="e">
        <f t="shared" ca="1" si="69"/>
        <v>#N/A</v>
      </c>
      <c r="S796" s="135" t="e">
        <f t="shared" ca="1" si="70"/>
        <v>#N/A</v>
      </c>
      <c r="AH796" t="s">
        <v>1035</v>
      </c>
      <c r="AI796">
        <v>4.1100000000000002E-4</v>
      </c>
    </row>
    <row r="797" spans="1:35">
      <c r="A797" s="133">
        <f t="shared" si="71"/>
        <v>14</v>
      </c>
      <c r="E797" s="133">
        <v>16</v>
      </c>
      <c r="F797" s="135" t="e">
        <f t="shared" ca="1" si="67"/>
        <v>#N/A</v>
      </c>
      <c r="N797" s="135" t="e">
        <f t="shared" ca="1" si="69"/>
        <v>#N/A</v>
      </c>
      <c r="S797" s="135" t="e">
        <f t="shared" ca="1" si="70"/>
        <v>#N/A</v>
      </c>
      <c r="AH797" t="s">
        <v>1036</v>
      </c>
      <c r="AI797">
        <v>2.8400000000000002E-4</v>
      </c>
    </row>
    <row r="798" spans="1:35">
      <c r="A798" s="133">
        <f t="shared" si="71"/>
        <v>14</v>
      </c>
      <c r="E798" s="133">
        <v>17</v>
      </c>
      <c r="F798" s="135" t="e">
        <f t="shared" ca="1" si="67"/>
        <v>#N/A</v>
      </c>
      <c r="N798" s="135" t="e">
        <f t="shared" ca="1" si="69"/>
        <v>#N/A</v>
      </c>
      <c r="S798" s="135" t="e">
        <f t="shared" ca="1" si="70"/>
        <v>#N/A</v>
      </c>
      <c r="AH798" t="s">
        <v>1037</v>
      </c>
      <c r="AI798">
        <v>0</v>
      </c>
    </row>
    <row r="799" spans="1:35">
      <c r="A799" s="133">
        <f t="shared" si="71"/>
        <v>14</v>
      </c>
      <c r="E799" s="133">
        <v>18</v>
      </c>
      <c r="F799" s="135" t="e">
        <f t="shared" ca="1" si="67"/>
        <v>#N/A</v>
      </c>
      <c r="N799" s="135" t="e">
        <f t="shared" ca="1" si="69"/>
        <v>#N/A</v>
      </c>
      <c r="S799" s="135" t="e">
        <f t="shared" ca="1" si="70"/>
        <v>#N/A</v>
      </c>
      <c r="AH799" t="s">
        <v>1038</v>
      </c>
      <c r="AI799">
        <v>3.1199999999999999E-4</v>
      </c>
    </row>
    <row r="800" spans="1:35">
      <c r="A800" s="133">
        <f t="shared" si="71"/>
        <v>14</v>
      </c>
      <c r="E800" s="133">
        <v>19</v>
      </c>
      <c r="F800" s="135" t="e">
        <f t="shared" ca="1" si="67"/>
        <v>#N/A</v>
      </c>
      <c r="N800" s="135" t="e">
        <f t="shared" ca="1" si="69"/>
        <v>#N/A</v>
      </c>
      <c r="S800" s="135" t="e">
        <f t="shared" ca="1" si="70"/>
        <v>#N/A</v>
      </c>
      <c r="AH800" t="s">
        <v>1039</v>
      </c>
      <c r="AI800">
        <v>4.84E-4</v>
      </c>
    </row>
    <row r="801" spans="1:35">
      <c r="A801" s="133">
        <f t="shared" si="71"/>
        <v>14</v>
      </c>
      <c r="E801" s="133">
        <v>20</v>
      </c>
      <c r="F801" s="135" t="e">
        <f t="shared" ca="1" si="67"/>
        <v>#N/A</v>
      </c>
      <c r="N801" s="135" t="e">
        <f t="shared" ca="1" si="69"/>
        <v>#N/A</v>
      </c>
      <c r="S801" s="135" t="e">
        <f t="shared" ca="1" si="70"/>
        <v>#N/A</v>
      </c>
      <c r="AH801" t="s">
        <v>1040</v>
      </c>
      <c r="AI801">
        <v>0</v>
      </c>
    </row>
    <row r="802" spans="1:35">
      <c r="A802" s="133">
        <f t="shared" si="71"/>
        <v>14</v>
      </c>
      <c r="E802" s="133">
        <v>21</v>
      </c>
      <c r="F802" s="135" t="e">
        <f t="shared" ca="1" si="67"/>
        <v>#N/A</v>
      </c>
      <c r="N802" s="135" t="e">
        <f t="shared" ca="1" si="69"/>
        <v>#N/A</v>
      </c>
      <c r="S802" s="135" t="e">
        <f t="shared" ca="1" si="70"/>
        <v>#N/A</v>
      </c>
      <c r="AH802" t="s">
        <v>1041</v>
      </c>
      <c r="AI802">
        <v>2.9E-4</v>
      </c>
    </row>
    <row r="803" spans="1:35">
      <c r="A803" s="133">
        <f t="shared" si="71"/>
        <v>14</v>
      </c>
      <c r="E803" s="133">
        <v>22</v>
      </c>
      <c r="F803" s="135" t="e">
        <f t="shared" ca="1" si="67"/>
        <v>#N/A</v>
      </c>
      <c r="N803" s="135" t="e">
        <f t="shared" ca="1" si="69"/>
        <v>#N/A</v>
      </c>
      <c r="S803" s="135" t="e">
        <f t="shared" ca="1" si="70"/>
        <v>#N/A</v>
      </c>
      <c r="AH803" t="s">
        <v>1042</v>
      </c>
      <c r="AI803">
        <v>3.7800000000000003E-4</v>
      </c>
    </row>
    <row r="804" spans="1:35">
      <c r="A804" s="133">
        <f t="shared" si="71"/>
        <v>14</v>
      </c>
      <c r="E804" s="133">
        <v>23</v>
      </c>
      <c r="F804" s="135" t="e">
        <f t="shared" ca="1" si="67"/>
        <v>#N/A</v>
      </c>
      <c r="N804" s="135" t="e">
        <f t="shared" ca="1" si="69"/>
        <v>#N/A</v>
      </c>
      <c r="S804" s="135" t="e">
        <f t="shared" ca="1" si="70"/>
        <v>#N/A</v>
      </c>
      <c r="AH804" t="s">
        <v>1043</v>
      </c>
      <c r="AI804">
        <v>4.0999999999999999E-4</v>
      </c>
    </row>
    <row r="805" spans="1:35">
      <c r="A805" s="133">
        <f t="shared" si="71"/>
        <v>14</v>
      </c>
      <c r="E805" s="133">
        <v>24</v>
      </c>
      <c r="S805" s="135" t="e">
        <f t="shared" ca="1" si="70"/>
        <v>#N/A</v>
      </c>
      <c r="AH805" t="s">
        <v>1044</v>
      </c>
      <c r="AI805">
        <v>3.8999999999999999E-4</v>
      </c>
    </row>
    <row r="806" spans="1:35">
      <c r="A806" s="133">
        <f t="shared" si="71"/>
        <v>14</v>
      </c>
      <c r="E806" s="133">
        <v>25</v>
      </c>
      <c r="S806" s="135" t="e">
        <f t="shared" ca="1" si="70"/>
        <v>#N/A</v>
      </c>
      <c r="AH806" t="s">
        <v>1045</v>
      </c>
      <c r="AI806">
        <v>5.0199999999999995E-4</v>
      </c>
    </row>
    <row r="807" spans="1:35">
      <c r="A807" s="133">
        <f t="shared" si="71"/>
        <v>14</v>
      </c>
      <c r="E807" s="133">
        <v>26</v>
      </c>
      <c r="S807" s="135" t="e">
        <f t="shared" ca="1" si="70"/>
        <v>#N/A</v>
      </c>
      <c r="AH807" t="s">
        <v>1046</v>
      </c>
      <c r="AI807">
        <v>5.2700000000000002E-4</v>
      </c>
    </row>
    <row r="808" spans="1:35">
      <c r="A808" s="133">
        <f t="shared" si="71"/>
        <v>14</v>
      </c>
      <c r="E808" s="133">
        <v>27</v>
      </c>
      <c r="S808" s="135" t="e">
        <f t="shared" ca="1" si="70"/>
        <v>#N/A</v>
      </c>
      <c r="AH808" t="s">
        <v>1047</v>
      </c>
      <c r="AI808">
        <v>3.9199999999999999E-4</v>
      </c>
    </row>
    <row r="809" spans="1:35">
      <c r="A809" s="133">
        <f t="shared" si="71"/>
        <v>14</v>
      </c>
      <c r="E809" s="133">
        <v>28</v>
      </c>
      <c r="S809" s="135" t="e">
        <f t="shared" ca="1" si="70"/>
        <v>#N/A</v>
      </c>
      <c r="AH809" t="s">
        <v>1048</v>
      </c>
      <c r="AI809">
        <v>4.2200000000000001E-4</v>
      </c>
    </row>
    <row r="810" spans="1:35">
      <c r="A810" s="133">
        <f t="shared" si="71"/>
        <v>14</v>
      </c>
      <c r="E810" s="133">
        <v>29</v>
      </c>
      <c r="S810" s="135" t="e">
        <f t="shared" ca="1" si="70"/>
        <v>#N/A</v>
      </c>
      <c r="AH810" t="s">
        <v>1049</v>
      </c>
      <c r="AI810">
        <v>4.5899999999999999E-4</v>
      </c>
    </row>
    <row r="811" spans="1:35">
      <c r="A811" s="133">
        <f t="shared" si="71"/>
        <v>14</v>
      </c>
      <c r="E811" s="133">
        <v>30</v>
      </c>
      <c r="S811" s="135" t="e">
        <f t="shared" ca="1" si="70"/>
        <v>#N/A</v>
      </c>
      <c r="AH811" t="s">
        <v>1050</v>
      </c>
      <c r="AI811">
        <v>1.1E-5</v>
      </c>
    </row>
    <row r="812" spans="1:35">
      <c r="A812" s="133">
        <f t="shared" si="71"/>
        <v>14</v>
      </c>
      <c r="E812" s="133">
        <v>31</v>
      </c>
      <c r="S812" s="135" t="e">
        <f t="shared" ca="1" si="70"/>
        <v>#N/A</v>
      </c>
      <c r="AH812" t="s">
        <v>1051</v>
      </c>
      <c r="AI812">
        <v>2.6899999999999998E-4</v>
      </c>
    </row>
    <row r="813" spans="1:35">
      <c r="A813" s="133">
        <f t="shared" si="71"/>
        <v>14</v>
      </c>
      <c r="E813" s="133">
        <v>32</v>
      </c>
      <c r="S813" s="135" t="e">
        <f t="shared" ca="1" si="70"/>
        <v>#N/A</v>
      </c>
      <c r="AH813" t="s">
        <v>1052</v>
      </c>
      <c r="AI813">
        <v>1.0369999999999999E-3</v>
      </c>
    </row>
    <row r="814" spans="1:35">
      <c r="A814" s="133">
        <f t="shared" si="71"/>
        <v>14</v>
      </c>
      <c r="E814" s="133">
        <v>33</v>
      </c>
      <c r="S814" s="135" t="e">
        <f t="shared" ca="1" si="70"/>
        <v>#N/A</v>
      </c>
      <c r="AH814" t="s">
        <v>1053</v>
      </c>
      <c r="AI814">
        <v>6.4400000000000004E-4</v>
      </c>
    </row>
    <row r="815" spans="1:35">
      <c r="A815" s="133">
        <f t="shared" si="71"/>
        <v>14</v>
      </c>
      <c r="E815" s="133">
        <v>34</v>
      </c>
      <c r="S815" s="135" t="e">
        <f t="shared" ca="1" si="70"/>
        <v>#N/A</v>
      </c>
      <c r="AH815" t="s">
        <v>1054</v>
      </c>
      <c r="AI815">
        <v>4.9100000000000001E-4</v>
      </c>
    </row>
    <row r="816" spans="1:35">
      <c r="A816" s="133">
        <f t="shared" si="71"/>
        <v>14</v>
      </c>
      <c r="E816" s="133">
        <v>35</v>
      </c>
      <c r="S816" s="135" t="e">
        <f t="shared" ca="1" si="70"/>
        <v>#N/A</v>
      </c>
      <c r="AH816" t="s">
        <v>1055</v>
      </c>
      <c r="AI816">
        <v>0</v>
      </c>
    </row>
    <row r="817" spans="1:35">
      <c r="A817" s="133">
        <f t="shared" si="71"/>
        <v>14</v>
      </c>
      <c r="E817" s="133">
        <v>36</v>
      </c>
      <c r="S817" s="135" t="e">
        <f t="shared" ca="1" si="70"/>
        <v>#N/A</v>
      </c>
      <c r="AH817" t="s">
        <v>1056</v>
      </c>
      <c r="AI817">
        <v>1.9799999999999999E-4</v>
      </c>
    </row>
    <row r="818" spans="1:35">
      <c r="A818" s="133">
        <f t="shared" si="71"/>
        <v>14</v>
      </c>
      <c r="E818" s="133">
        <v>37</v>
      </c>
      <c r="S818" s="135" t="e">
        <f t="shared" ca="1" si="70"/>
        <v>#N/A</v>
      </c>
      <c r="AH818" t="s">
        <v>1057</v>
      </c>
      <c r="AI818">
        <v>0</v>
      </c>
    </row>
    <row r="819" spans="1:35">
      <c r="A819" s="133">
        <f t="shared" si="71"/>
        <v>14</v>
      </c>
      <c r="E819" s="133">
        <v>38</v>
      </c>
      <c r="S819" s="135" t="e">
        <f t="shared" ca="1" si="70"/>
        <v>#N/A</v>
      </c>
      <c r="AH819" t="s">
        <v>1058</v>
      </c>
      <c r="AI819">
        <v>0</v>
      </c>
    </row>
    <row r="820" spans="1:35">
      <c r="A820" s="133">
        <f t="shared" si="71"/>
        <v>14</v>
      </c>
      <c r="E820" s="133">
        <v>39</v>
      </c>
      <c r="S820" s="135" t="e">
        <f t="shared" ca="1" si="70"/>
        <v>#N/A</v>
      </c>
      <c r="AH820" t="s">
        <v>1059</v>
      </c>
      <c r="AI820">
        <v>3.0899999999999998E-4</v>
      </c>
    </row>
    <row r="821" spans="1:35">
      <c r="A821" s="133">
        <f t="shared" si="71"/>
        <v>14</v>
      </c>
      <c r="E821" s="133">
        <v>40</v>
      </c>
      <c r="S821" s="135" t="e">
        <f t="shared" ca="1" si="70"/>
        <v>#N/A</v>
      </c>
      <c r="AH821" t="s">
        <v>1060</v>
      </c>
      <c r="AI821">
        <v>0</v>
      </c>
    </row>
    <row r="822" spans="1:35">
      <c r="A822" s="133">
        <f t="shared" si="71"/>
        <v>14</v>
      </c>
      <c r="E822" s="133">
        <v>41</v>
      </c>
      <c r="S822" s="135" t="e">
        <f t="shared" ca="1" si="70"/>
        <v>#N/A</v>
      </c>
      <c r="AH822" t="s">
        <v>1061</v>
      </c>
      <c r="AI822">
        <v>2.2100000000000001E-4</v>
      </c>
    </row>
    <row r="823" spans="1:35">
      <c r="A823" s="133">
        <f t="shared" si="71"/>
        <v>14</v>
      </c>
      <c r="E823" s="133">
        <v>42</v>
      </c>
      <c r="S823" s="135" t="e">
        <f t="shared" ca="1" si="70"/>
        <v>#N/A</v>
      </c>
      <c r="AH823" t="s">
        <v>1062</v>
      </c>
      <c r="AI823">
        <v>4.64E-4</v>
      </c>
    </row>
    <row r="824" spans="1:35">
      <c r="A824" s="133">
        <f t="shared" si="71"/>
        <v>14</v>
      </c>
      <c r="E824" s="133">
        <v>43</v>
      </c>
      <c r="S824" s="135" t="e">
        <f t="shared" ca="1" si="70"/>
        <v>#N/A</v>
      </c>
      <c r="AH824" t="s">
        <v>1063</v>
      </c>
      <c r="AI824">
        <v>4.2999999999999999E-4</v>
      </c>
    </row>
    <row r="825" spans="1:35">
      <c r="A825" s="133">
        <f t="shared" si="71"/>
        <v>14</v>
      </c>
      <c r="E825" s="133">
        <v>44</v>
      </c>
      <c r="S825" s="135" t="e">
        <f t="shared" ca="1" si="70"/>
        <v>#N/A</v>
      </c>
      <c r="AH825" t="s">
        <v>1064</v>
      </c>
      <c r="AI825">
        <v>5.1199999999999998E-4</v>
      </c>
    </row>
    <row r="826" spans="1:35">
      <c r="A826" s="133">
        <f t="shared" si="71"/>
        <v>14</v>
      </c>
      <c r="E826" s="133">
        <v>45</v>
      </c>
      <c r="S826" s="135" t="e">
        <f t="shared" ca="1" si="70"/>
        <v>#N/A</v>
      </c>
      <c r="AH826" t="s">
        <v>1065</v>
      </c>
      <c r="AI826">
        <v>4.7399999999999997E-4</v>
      </c>
    </row>
    <row r="827" spans="1:35">
      <c r="A827" s="133">
        <f t="shared" si="71"/>
        <v>14</v>
      </c>
      <c r="E827" s="133">
        <v>46</v>
      </c>
      <c r="S827" s="135" t="e">
        <f t="shared" ca="1" si="70"/>
        <v>#N/A</v>
      </c>
      <c r="AH827" t="s">
        <v>1066</v>
      </c>
      <c r="AI827">
        <v>5.3300000000000005E-4</v>
      </c>
    </row>
    <row r="828" spans="1:35">
      <c r="A828" s="133">
        <f t="shared" si="71"/>
        <v>14</v>
      </c>
      <c r="E828" s="133">
        <v>47</v>
      </c>
      <c r="S828" s="135" t="e">
        <f t="shared" ca="1" si="70"/>
        <v>#N/A</v>
      </c>
      <c r="AH828" t="s">
        <v>1067</v>
      </c>
      <c r="AI828">
        <v>5.2300000000000003E-4</v>
      </c>
    </row>
    <row r="829" spans="1:35">
      <c r="A829" s="133">
        <f t="shared" si="71"/>
        <v>14</v>
      </c>
      <c r="E829" s="133">
        <v>48</v>
      </c>
      <c r="S829" s="135" t="e">
        <f t="shared" ca="1" si="70"/>
        <v>#N/A</v>
      </c>
      <c r="AH829" t="s">
        <v>1068</v>
      </c>
      <c r="AI829">
        <v>5.0699999999999996E-4</v>
      </c>
    </row>
    <row r="830" spans="1:35">
      <c r="A830" s="133">
        <f t="shared" si="71"/>
        <v>14</v>
      </c>
      <c r="E830" s="133">
        <v>49</v>
      </c>
      <c r="S830" s="135" t="e">
        <f t="shared" ca="1" si="70"/>
        <v>#N/A</v>
      </c>
      <c r="AH830" t="s">
        <v>1069</v>
      </c>
      <c r="AI830">
        <v>4.4000000000000002E-4</v>
      </c>
    </row>
    <row r="831" spans="1:35">
      <c r="A831" s="133">
        <f t="shared" si="71"/>
        <v>14</v>
      </c>
      <c r="E831" s="133">
        <v>50</v>
      </c>
      <c r="S831" s="135" t="e">
        <f t="shared" ca="1" si="70"/>
        <v>#N/A</v>
      </c>
      <c r="AH831" t="s">
        <v>1070</v>
      </c>
      <c r="AI831">
        <v>4.0299999999999998E-4</v>
      </c>
    </row>
    <row r="832" spans="1:35">
      <c r="A832" s="133">
        <f t="shared" si="71"/>
        <v>14</v>
      </c>
      <c r="E832" s="133">
        <v>51</v>
      </c>
      <c r="S832" s="135" t="e">
        <f t="shared" ca="1" si="70"/>
        <v>#N/A</v>
      </c>
      <c r="AH832" t="s">
        <v>1071</v>
      </c>
      <c r="AI832">
        <v>3.9599999999999998E-4</v>
      </c>
    </row>
    <row r="833" spans="1:35">
      <c r="A833" s="133">
        <f t="shared" si="71"/>
        <v>14</v>
      </c>
      <c r="E833" s="133">
        <v>52</v>
      </c>
      <c r="S833" s="135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3">
        <f>(ROW()+58)/60</f>
        <v>15</v>
      </c>
      <c r="B842" s="134">
        <f ca="1">INDIRECT("select!E"&amp;TEXT($B$1+A842,"#"))</f>
        <v>0</v>
      </c>
      <c r="C842" s="133" t="e">
        <f ca="1">VLOOKUP(B842,$A$3181:$D$3190,4,0)</f>
        <v>#N/A</v>
      </c>
      <c r="D842" s="133" t="e">
        <f ca="1">VLOOKUP(B842,$A$3181:$D$3190,3,0)</f>
        <v>#N/A</v>
      </c>
      <c r="E842" s="133">
        <v>1</v>
      </c>
      <c r="F842" s="135" t="e">
        <f t="shared" ref="F842:F864" ca="1" si="72">IF(E842&lt;=INDIRECT("D$"&amp;TEXT(ROW()-E842+1,"#")),INDIRECT("E$"&amp;TEXT($F$1+INDIRECT("C$"&amp;TEXT(ROW()-E842+1,"#"))+E842-1,"#")),"")</f>
        <v>#N/A</v>
      </c>
      <c r="G842" s="134">
        <f ca="1">INDIRECT("select!G"&amp;TEXT($B$1+A842,"#"))</f>
        <v>0</v>
      </c>
      <c r="H842" s="133" t="e">
        <f ca="1">VLOOKUP(G842,E$3181:G$3219,3,0)</f>
        <v>#N/A</v>
      </c>
      <c r="I842" s="133" t="e">
        <f ca="1">VLOOKUP(G842,E$3181:G$3219,2,0)</f>
        <v>#N/A</v>
      </c>
      <c r="J842" s="135" t="e">
        <f t="shared" ref="J842:J850" ca="1" si="73">IF(E842&lt;=INDIRECT("I$"&amp;TEXT(ROW()-E842+1,"#")),INDIRECT("H$"&amp;TEXT($F$1+INDIRECT("H$"&amp;TEXT(ROW()-E842+1,"#"))+E842-1,"#")),"")</f>
        <v>#N/A</v>
      </c>
      <c r="K842" s="136">
        <f ca="1">INDIRECT("select!H"&amp;TEXT($B$1+A842,"#"))</f>
        <v>0</v>
      </c>
      <c r="L842" s="133" t="e">
        <f ca="1">VLOOKUP(K842,H$3181:J$3287,3,0)</f>
        <v>#N/A</v>
      </c>
      <c r="M842" s="133" t="e">
        <f ca="1">VLOOKUP(K842,H$3181:J$3287,2,0)</f>
        <v>#N/A</v>
      </c>
      <c r="N842" s="135" t="e">
        <f t="shared" ref="N842:N864" ca="1" si="74">IF(E842&lt;=INDIRECT("M$"&amp;TEXT(ROW()-E842+1,"#")),INDIRECT("K$"&amp;TEXT($F$1+INDIRECT("L$"&amp;TEXT(ROW()-E842+1,"#"))+E842-1,"#")),"")</f>
        <v>#N/A</v>
      </c>
      <c r="O842" s="136">
        <f ca="1">INDIRECT("select!I"&amp;TEXT($B$1+A842,"#"))</f>
        <v>0</v>
      </c>
      <c r="Q842" s="133" t="e">
        <f ca="1">VLOOKUP(O842,K$3181:O$3570,5,0)</f>
        <v>#N/A</v>
      </c>
      <c r="R842" s="133" t="e">
        <f ca="1">VLOOKUP(O842,K$3181:O$3570,4,0)</f>
        <v>#N/A</v>
      </c>
      <c r="S842" s="135" t="e">
        <f t="shared" ref="S842:S893" ca="1" si="75">IF(E842&lt;=INDIRECT("R$"&amp;TEXT(ROW()-E842+1,"#")),INDIRECT("P$"&amp;TEXT($F$1+INDIRECT("Q$"&amp;TEXT(ROW()-E842+1,"#"))+E842-1,"#")),"")</f>
        <v>#N/A</v>
      </c>
      <c r="T842" s="133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3">
        <f t="shared" ref="A843:A893" si="76">A842</f>
        <v>15</v>
      </c>
      <c r="E843" s="133">
        <v>2</v>
      </c>
      <c r="F843" s="135" t="e">
        <f t="shared" ca="1" si="72"/>
        <v>#N/A</v>
      </c>
      <c r="J843" s="135" t="e">
        <f t="shared" ca="1" si="73"/>
        <v>#N/A</v>
      </c>
      <c r="N843" s="135" t="e">
        <f t="shared" ca="1" si="74"/>
        <v>#N/A</v>
      </c>
      <c r="S843" s="135" t="e">
        <f t="shared" ca="1" si="75"/>
        <v>#N/A</v>
      </c>
      <c r="AH843" t="s">
        <v>1082</v>
      </c>
      <c r="AI843">
        <v>4.8999999999999998E-4</v>
      </c>
    </row>
    <row r="844" spans="1:35">
      <c r="A844" s="133">
        <f t="shared" si="76"/>
        <v>15</v>
      </c>
      <c r="E844" s="133">
        <v>3</v>
      </c>
      <c r="F844" s="135" t="e">
        <f t="shared" ca="1" si="72"/>
        <v>#N/A</v>
      </c>
      <c r="J844" s="135" t="e">
        <f t="shared" ca="1" si="73"/>
        <v>#N/A</v>
      </c>
      <c r="N844" s="135" t="e">
        <f t="shared" ca="1" si="74"/>
        <v>#N/A</v>
      </c>
      <c r="S844" s="135" t="e">
        <f t="shared" ca="1" si="75"/>
        <v>#N/A</v>
      </c>
      <c r="AH844" t="s">
        <v>1083</v>
      </c>
      <c r="AI844">
        <v>5.4000000000000001E-4</v>
      </c>
    </row>
    <row r="845" spans="1:35">
      <c r="A845" s="133">
        <f t="shared" si="76"/>
        <v>15</v>
      </c>
      <c r="E845" s="133">
        <v>4</v>
      </c>
      <c r="F845" s="135" t="e">
        <f t="shared" ca="1" si="72"/>
        <v>#N/A</v>
      </c>
      <c r="J845" s="135" t="e">
        <f t="shared" ca="1" si="73"/>
        <v>#N/A</v>
      </c>
      <c r="N845" s="135" t="e">
        <f t="shared" ca="1" si="74"/>
        <v>#N/A</v>
      </c>
      <c r="S845" s="135" t="e">
        <f t="shared" ca="1" si="75"/>
        <v>#N/A</v>
      </c>
      <c r="AH845" t="s">
        <v>1084</v>
      </c>
      <c r="AI845">
        <v>4.2299999999999998E-4</v>
      </c>
    </row>
    <row r="846" spans="1:35">
      <c r="A846" s="133">
        <f t="shared" si="76"/>
        <v>15</v>
      </c>
      <c r="E846" s="133">
        <v>5</v>
      </c>
      <c r="F846" s="135" t="e">
        <f t="shared" ca="1" si="72"/>
        <v>#N/A</v>
      </c>
      <c r="J846" s="135" t="e">
        <f t="shared" ca="1" si="73"/>
        <v>#N/A</v>
      </c>
      <c r="N846" s="135" t="e">
        <f t="shared" ca="1" si="74"/>
        <v>#N/A</v>
      </c>
      <c r="S846" s="135" t="e">
        <f t="shared" ca="1" si="75"/>
        <v>#N/A</v>
      </c>
      <c r="AH846" t="s">
        <v>1085</v>
      </c>
      <c r="AI846">
        <v>3.8400000000000001E-4</v>
      </c>
    </row>
    <row r="847" spans="1:35">
      <c r="A847" s="133">
        <f t="shared" si="76"/>
        <v>15</v>
      </c>
      <c r="E847" s="133">
        <v>6</v>
      </c>
      <c r="F847" s="135" t="e">
        <f t="shared" ca="1" si="72"/>
        <v>#N/A</v>
      </c>
      <c r="J847" s="135" t="e">
        <f t="shared" ca="1" si="73"/>
        <v>#N/A</v>
      </c>
      <c r="N847" s="135" t="e">
        <f t="shared" ca="1" si="74"/>
        <v>#N/A</v>
      </c>
      <c r="S847" s="135" t="e">
        <f t="shared" ca="1" si="75"/>
        <v>#N/A</v>
      </c>
      <c r="AH847" t="s">
        <v>1086</v>
      </c>
      <c r="AI847">
        <v>4.8099999999999998E-4</v>
      </c>
    </row>
    <row r="848" spans="1:35">
      <c r="A848" s="133">
        <f t="shared" si="76"/>
        <v>15</v>
      </c>
      <c r="E848" s="133">
        <v>7</v>
      </c>
      <c r="F848" s="135" t="e">
        <f t="shared" ca="1" si="72"/>
        <v>#N/A</v>
      </c>
      <c r="J848" s="135" t="e">
        <f t="shared" ca="1" si="73"/>
        <v>#N/A</v>
      </c>
      <c r="N848" s="135" t="e">
        <f t="shared" ca="1" si="74"/>
        <v>#N/A</v>
      </c>
      <c r="S848" s="135" t="e">
        <f t="shared" ca="1" si="75"/>
        <v>#N/A</v>
      </c>
      <c r="AH848" t="s">
        <v>1087</v>
      </c>
      <c r="AI848">
        <v>0</v>
      </c>
    </row>
    <row r="849" spans="1:35">
      <c r="A849" s="133">
        <f t="shared" si="76"/>
        <v>15</v>
      </c>
      <c r="E849" s="133">
        <v>8</v>
      </c>
      <c r="F849" s="135" t="e">
        <f t="shared" ca="1" si="72"/>
        <v>#N/A</v>
      </c>
      <c r="J849" s="135" t="e">
        <f t="shared" ca="1" si="73"/>
        <v>#N/A</v>
      </c>
      <c r="N849" s="135" t="e">
        <f t="shared" ca="1" si="74"/>
        <v>#N/A</v>
      </c>
      <c r="S849" s="135" t="e">
        <f t="shared" ca="1" si="75"/>
        <v>#N/A</v>
      </c>
      <c r="AH849" t="s">
        <v>1088</v>
      </c>
      <c r="AI849">
        <v>5.0199999999999995E-4</v>
      </c>
    </row>
    <row r="850" spans="1:35">
      <c r="A850" s="133">
        <f t="shared" si="76"/>
        <v>15</v>
      </c>
      <c r="E850" s="133">
        <v>9</v>
      </c>
      <c r="F850" s="135" t="e">
        <f t="shared" ca="1" si="72"/>
        <v>#N/A</v>
      </c>
      <c r="J850" s="135" t="e">
        <f t="shared" ca="1" si="73"/>
        <v>#N/A</v>
      </c>
      <c r="N850" s="135" t="e">
        <f t="shared" ca="1" si="74"/>
        <v>#N/A</v>
      </c>
      <c r="S850" s="135" t="e">
        <f t="shared" ca="1" si="75"/>
        <v>#N/A</v>
      </c>
      <c r="AH850" t="s">
        <v>1089</v>
      </c>
      <c r="AI850">
        <v>3.8999999999999999E-4</v>
      </c>
    </row>
    <row r="851" spans="1:35">
      <c r="A851" s="133">
        <f t="shared" si="76"/>
        <v>15</v>
      </c>
      <c r="E851" s="133">
        <v>10</v>
      </c>
      <c r="F851" s="135" t="e">
        <f t="shared" ca="1" si="72"/>
        <v>#N/A</v>
      </c>
      <c r="N851" s="135" t="e">
        <f t="shared" ca="1" si="74"/>
        <v>#N/A</v>
      </c>
      <c r="S851" s="135" t="e">
        <f t="shared" ca="1" si="75"/>
        <v>#N/A</v>
      </c>
      <c r="AH851" t="s">
        <v>1090</v>
      </c>
      <c r="AI851">
        <v>6.4000000000000005E-4</v>
      </c>
    </row>
    <row r="852" spans="1:35">
      <c r="A852" s="133">
        <f t="shared" si="76"/>
        <v>15</v>
      </c>
      <c r="E852" s="133">
        <v>11</v>
      </c>
      <c r="F852" s="135" t="e">
        <f t="shared" ca="1" si="72"/>
        <v>#N/A</v>
      </c>
      <c r="N852" s="135" t="e">
        <f t="shared" ca="1" si="74"/>
        <v>#N/A</v>
      </c>
      <c r="S852" s="135" t="e">
        <f t="shared" ca="1" si="75"/>
        <v>#N/A</v>
      </c>
      <c r="AH852" t="s">
        <v>1091</v>
      </c>
      <c r="AI852">
        <v>3.9199999999999999E-4</v>
      </c>
    </row>
    <row r="853" spans="1:35">
      <c r="A853" s="133">
        <f t="shared" si="76"/>
        <v>15</v>
      </c>
      <c r="E853" s="133">
        <v>12</v>
      </c>
      <c r="F853" s="135" t="e">
        <f t="shared" ca="1" si="72"/>
        <v>#N/A</v>
      </c>
      <c r="N853" s="135" t="e">
        <f t="shared" ca="1" si="74"/>
        <v>#N/A</v>
      </c>
      <c r="S853" s="135" t="e">
        <f t="shared" ca="1" si="75"/>
        <v>#N/A</v>
      </c>
      <c r="AH853" t="s">
        <v>1092</v>
      </c>
      <c r="AI853">
        <v>5.3399999999999997E-4</v>
      </c>
    </row>
    <row r="854" spans="1:35">
      <c r="A854" s="133">
        <f t="shared" si="76"/>
        <v>15</v>
      </c>
      <c r="E854" s="133">
        <v>13</v>
      </c>
      <c r="F854" s="135" t="e">
        <f t="shared" ca="1" si="72"/>
        <v>#N/A</v>
      </c>
      <c r="N854" s="135" t="e">
        <f t="shared" ca="1" si="74"/>
        <v>#N/A</v>
      </c>
      <c r="S854" s="135" t="e">
        <f t="shared" ca="1" si="75"/>
        <v>#N/A</v>
      </c>
      <c r="AH854" t="s">
        <v>1093</v>
      </c>
      <c r="AI854">
        <v>0</v>
      </c>
    </row>
    <row r="855" spans="1:35">
      <c r="A855" s="133">
        <f t="shared" si="76"/>
        <v>15</v>
      </c>
      <c r="E855" s="133">
        <v>14</v>
      </c>
      <c r="F855" s="135" t="e">
        <f t="shared" ca="1" si="72"/>
        <v>#N/A</v>
      </c>
      <c r="N855" s="135" t="e">
        <f t="shared" ca="1" si="74"/>
        <v>#N/A</v>
      </c>
      <c r="S855" s="135" t="e">
        <f t="shared" ca="1" si="75"/>
        <v>#N/A</v>
      </c>
      <c r="AH855" t="s">
        <v>1094</v>
      </c>
      <c r="AI855">
        <v>4.5199999999999998E-4</v>
      </c>
    </row>
    <row r="856" spans="1:35">
      <c r="A856" s="133">
        <f t="shared" si="76"/>
        <v>15</v>
      </c>
      <c r="E856" s="133">
        <v>15</v>
      </c>
      <c r="F856" s="135" t="e">
        <f t="shared" ca="1" si="72"/>
        <v>#N/A</v>
      </c>
      <c r="N856" s="135" t="e">
        <f t="shared" ca="1" si="74"/>
        <v>#N/A</v>
      </c>
      <c r="S856" s="135" t="e">
        <f t="shared" ca="1" si="75"/>
        <v>#N/A</v>
      </c>
      <c r="AH856" t="s">
        <v>1095</v>
      </c>
      <c r="AI856">
        <v>5.0199999999999995E-4</v>
      </c>
    </row>
    <row r="857" spans="1:35">
      <c r="A857" s="133">
        <f t="shared" si="76"/>
        <v>15</v>
      </c>
      <c r="E857" s="133">
        <v>16</v>
      </c>
      <c r="F857" s="135" t="e">
        <f t="shared" ca="1" si="72"/>
        <v>#N/A</v>
      </c>
      <c r="N857" s="135" t="e">
        <f t="shared" ca="1" si="74"/>
        <v>#N/A</v>
      </c>
      <c r="S857" s="135" t="e">
        <f t="shared" ca="1" si="75"/>
        <v>#N/A</v>
      </c>
      <c r="AH857" t="s">
        <v>1096</v>
      </c>
      <c r="AI857">
        <v>3.4099999999999999E-4</v>
      </c>
    </row>
    <row r="858" spans="1:35">
      <c r="A858" s="133">
        <f t="shared" si="76"/>
        <v>15</v>
      </c>
      <c r="E858" s="133">
        <v>17</v>
      </c>
      <c r="F858" s="135" t="e">
        <f t="shared" ca="1" si="72"/>
        <v>#N/A</v>
      </c>
      <c r="N858" s="135" t="e">
        <f t="shared" ca="1" si="74"/>
        <v>#N/A</v>
      </c>
      <c r="S858" s="135" t="e">
        <f t="shared" ca="1" si="75"/>
        <v>#N/A</v>
      </c>
      <c r="AH858" t="s">
        <v>1097</v>
      </c>
      <c r="AI858">
        <v>0</v>
      </c>
    </row>
    <row r="859" spans="1:35">
      <c r="A859" s="133">
        <f t="shared" si="76"/>
        <v>15</v>
      </c>
      <c r="E859" s="133">
        <v>18</v>
      </c>
      <c r="F859" s="135" t="e">
        <f t="shared" ca="1" si="72"/>
        <v>#N/A</v>
      </c>
      <c r="N859" s="135" t="e">
        <f t="shared" ca="1" si="74"/>
        <v>#N/A</v>
      </c>
      <c r="S859" s="135" t="e">
        <f t="shared" ca="1" si="75"/>
        <v>#N/A</v>
      </c>
      <c r="AH859" t="s">
        <v>1098</v>
      </c>
      <c r="AI859">
        <v>0</v>
      </c>
    </row>
    <row r="860" spans="1:35">
      <c r="A860" s="133">
        <f t="shared" si="76"/>
        <v>15</v>
      </c>
      <c r="E860" s="133">
        <v>19</v>
      </c>
      <c r="F860" s="135" t="e">
        <f t="shared" ca="1" si="72"/>
        <v>#N/A</v>
      </c>
      <c r="N860" s="135" t="e">
        <f t="shared" ca="1" si="74"/>
        <v>#N/A</v>
      </c>
      <c r="S860" s="135" t="e">
        <f t="shared" ca="1" si="75"/>
        <v>#N/A</v>
      </c>
      <c r="AH860" t="s">
        <v>1099</v>
      </c>
      <c r="AI860">
        <v>2.8600000000000001E-4</v>
      </c>
    </row>
    <row r="861" spans="1:35">
      <c r="A861" s="133">
        <f t="shared" si="76"/>
        <v>15</v>
      </c>
      <c r="E861" s="133">
        <v>20</v>
      </c>
      <c r="F861" s="135" t="e">
        <f t="shared" ca="1" si="72"/>
        <v>#N/A</v>
      </c>
      <c r="N861" s="135" t="e">
        <f t="shared" ca="1" si="74"/>
        <v>#N/A</v>
      </c>
      <c r="S861" s="135" t="e">
        <f t="shared" ca="1" si="75"/>
        <v>#N/A</v>
      </c>
      <c r="AH861" t="s">
        <v>1100</v>
      </c>
      <c r="AI861">
        <v>5.3499999999999999E-4</v>
      </c>
    </row>
    <row r="862" spans="1:35">
      <c r="A862" s="133">
        <f t="shared" si="76"/>
        <v>15</v>
      </c>
      <c r="E862" s="133">
        <v>21</v>
      </c>
      <c r="F862" s="135" t="e">
        <f t="shared" ca="1" si="72"/>
        <v>#N/A</v>
      </c>
      <c r="N862" s="135" t="e">
        <f t="shared" ca="1" si="74"/>
        <v>#N/A</v>
      </c>
      <c r="S862" s="135" t="e">
        <f t="shared" ca="1" si="75"/>
        <v>#N/A</v>
      </c>
      <c r="AH862" t="s">
        <v>1101</v>
      </c>
      <c r="AI862">
        <v>4.4299999999999998E-4</v>
      </c>
    </row>
    <row r="863" spans="1:35">
      <c r="A863" s="133">
        <f t="shared" si="76"/>
        <v>15</v>
      </c>
      <c r="E863" s="133">
        <v>22</v>
      </c>
      <c r="F863" s="135" t="e">
        <f t="shared" ca="1" si="72"/>
        <v>#N/A</v>
      </c>
      <c r="N863" s="135" t="e">
        <f t="shared" ca="1" si="74"/>
        <v>#N/A</v>
      </c>
      <c r="S863" s="135" t="e">
        <f t="shared" ca="1" si="75"/>
        <v>#N/A</v>
      </c>
      <c r="AH863" t="s">
        <v>1102</v>
      </c>
      <c r="AI863">
        <v>5.0100000000000003E-4</v>
      </c>
    </row>
    <row r="864" spans="1:35">
      <c r="A864" s="133">
        <f t="shared" si="76"/>
        <v>15</v>
      </c>
      <c r="E864" s="133">
        <v>23</v>
      </c>
      <c r="F864" s="135" t="e">
        <f t="shared" ca="1" si="72"/>
        <v>#N/A</v>
      </c>
      <c r="N864" s="135" t="e">
        <f t="shared" ca="1" si="74"/>
        <v>#N/A</v>
      </c>
      <c r="S864" s="135" t="e">
        <f t="shared" ca="1" si="75"/>
        <v>#N/A</v>
      </c>
      <c r="AH864" t="s">
        <v>1103</v>
      </c>
      <c r="AI864">
        <v>4.6000000000000001E-4</v>
      </c>
    </row>
    <row r="865" spans="1:35">
      <c r="A865" s="133">
        <f t="shared" si="76"/>
        <v>15</v>
      </c>
      <c r="E865" s="133">
        <v>24</v>
      </c>
      <c r="S865" s="135" t="e">
        <f t="shared" ca="1" si="75"/>
        <v>#N/A</v>
      </c>
      <c r="AH865" t="s">
        <v>1104</v>
      </c>
      <c r="AI865">
        <v>3.9199999999999999E-4</v>
      </c>
    </row>
    <row r="866" spans="1:35">
      <c r="A866" s="133">
        <f t="shared" si="76"/>
        <v>15</v>
      </c>
      <c r="E866" s="133">
        <v>25</v>
      </c>
      <c r="S866" s="135" t="e">
        <f t="shared" ca="1" si="75"/>
        <v>#N/A</v>
      </c>
      <c r="AH866" t="s">
        <v>1105</v>
      </c>
      <c r="AI866">
        <v>5.04E-4</v>
      </c>
    </row>
    <row r="867" spans="1:35">
      <c r="A867" s="133">
        <f t="shared" si="76"/>
        <v>15</v>
      </c>
      <c r="E867" s="133">
        <v>26</v>
      </c>
      <c r="S867" s="135" t="e">
        <f t="shared" ca="1" si="75"/>
        <v>#N/A</v>
      </c>
      <c r="AH867" t="s">
        <v>1106</v>
      </c>
      <c r="AI867">
        <v>4.1800000000000002E-4</v>
      </c>
    </row>
    <row r="868" spans="1:35">
      <c r="A868" s="133">
        <f t="shared" si="76"/>
        <v>15</v>
      </c>
      <c r="E868" s="133">
        <v>27</v>
      </c>
      <c r="S868" s="135" t="e">
        <f t="shared" ca="1" si="75"/>
        <v>#N/A</v>
      </c>
      <c r="AH868" t="s">
        <v>1107</v>
      </c>
      <c r="AI868">
        <v>5.3399999999999997E-4</v>
      </c>
    </row>
    <row r="869" spans="1:35">
      <c r="A869" s="133">
        <f t="shared" si="76"/>
        <v>15</v>
      </c>
      <c r="E869" s="133">
        <v>28</v>
      </c>
      <c r="S869" s="135" t="e">
        <f t="shared" ca="1" si="75"/>
        <v>#N/A</v>
      </c>
      <c r="AH869" t="s">
        <v>1108</v>
      </c>
      <c r="AI869">
        <v>0</v>
      </c>
    </row>
    <row r="870" spans="1:35">
      <c r="A870" s="133">
        <f t="shared" si="76"/>
        <v>15</v>
      </c>
      <c r="E870" s="133">
        <v>29</v>
      </c>
      <c r="S870" s="135" t="e">
        <f t="shared" ca="1" si="75"/>
        <v>#N/A</v>
      </c>
      <c r="AH870" t="s">
        <v>1109</v>
      </c>
      <c r="AI870">
        <v>5.4500000000000002E-4</v>
      </c>
    </row>
    <row r="871" spans="1:35">
      <c r="A871" s="133">
        <f t="shared" si="76"/>
        <v>15</v>
      </c>
      <c r="E871" s="133">
        <v>30</v>
      </c>
      <c r="S871" s="135" t="e">
        <f t="shared" ca="1" si="75"/>
        <v>#N/A</v>
      </c>
      <c r="AH871" t="s">
        <v>1110</v>
      </c>
      <c r="AI871">
        <v>3.7399999999999998E-4</v>
      </c>
    </row>
    <row r="872" spans="1:35">
      <c r="A872" s="133">
        <f t="shared" si="76"/>
        <v>15</v>
      </c>
      <c r="E872" s="133">
        <v>31</v>
      </c>
      <c r="S872" s="135" t="e">
        <f t="shared" ca="1" si="75"/>
        <v>#N/A</v>
      </c>
      <c r="AH872" t="s">
        <v>1111</v>
      </c>
      <c r="AI872">
        <v>0</v>
      </c>
    </row>
    <row r="873" spans="1:35">
      <c r="A873" s="133">
        <f t="shared" si="76"/>
        <v>15</v>
      </c>
      <c r="E873" s="133">
        <v>32</v>
      </c>
      <c r="S873" s="135" t="e">
        <f t="shared" ca="1" si="75"/>
        <v>#N/A</v>
      </c>
      <c r="AH873" t="s">
        <v>1112</v>
      </c>
      <c r="AI873">
        <v>5.4299999999999997E-4</v>
      </c>
    </row>
    <row r="874" spans="1:35">
      <c r="A874" s="133">
        <f t="shared" si="76"/>
        <v>15</v>
      </c>
      <c r="E874" s="133">
        <v>33</v>
      </c>
      <c r="S874" s="135" t="e">
        <f t="shared" ca="1" si="75"/>
        <v>#N/A</v>
      </c>
      <c r="AH874" t="s">
        <v>1113</v>
      </c>
      <c r="AI874">
        <v>5.4799999999999998E-4</v>
      </c>
    </row>
    <row r="875" spans="1:35">
      <c r="A875" s="133">
        <f t="shared" si="76"/>
        <v>15</v>
      </c>
      <c r="E875" s="133">
        <v>34</v>
      </c>
      <c r="S875" s="135" t="e">
        <f t="shared" ca="1" si="75"/>
        <v>#N/A</v>
      </c>
      <c r="AH875" t="s">
        <v>1114</v>
      </c>
      <c r="AI875">
        <v>5.4000000000000001E-4</v>
      </c>
    </row>
    <row r="876" spans="1:35">
      <c r="A876" s="133">
        <f t="shared" si="76"/>
        <v>15</v>
      </c>
      <c r="E876" s="133">
        <v>35</v>
      </c>
      <c r="S876" s="135" t="e">
        <f t="shared" ca="1" si="75"/>
        <v>#N/A</v>
      </c>
      <c r="AH876" t="s">
        <v>1115</v>
      </c>
      <c r="AI876">
        <v>4.26E-4</v>
      </c>
    </row>
    <row r="877" spans="1:35">
      <c r="A877" s="133">
        <f t="shared" si="76"/>
        <v>15</v>
      </c>
      <c r="E877" s="133">
        <v>36</v>
      </c>
      <c r="S877" s="135" t="e">
        <f t="shared" ca="1" si="75"/>
        <v>#N/A</v>
      </c>
      <c r="AH877" t="s">
        <v>1116</v>
      </c>
      <c r="AI877">
        <v>0</v>
      </c>
    </row>
    <row r="878" spans="1:35">
      <c r="A878" s="133">
        <f t="shared" si="76"/>
        <v>15</v>
      </c>
      <c r="E878" s="133">
        <v>37</v>
      </c>
      <c r="S878" s="135" t="e">
        <f t="shared" ca="1" si="75"/>
        <v>#N/A</v>
      </c>
      <c r="AH878" t="s">
        <v>1117</v>
      </c>
      <c r="AI878">
        <v>0</v>
      </c>
    </row>
    <row r="879" spans="1:35">
      <c r="A879" s="133">
        <f t="shared" si="76"/>
        <v>15</v>
      </c>
      <c r="E879" s="133">
        <v>38</v>
      </c>
      <c r="S879" s="135" t="e">
        <f t="shared" ca="1" si="75"/>
        <v>#N/A</v>
      </c>
      <c r="AH879" t="s">
        <v>1118</v>
      </c>
      <c r="AI879">
        <v>2.6600000000000001E-4</v>
      </c>
    </row>
    <row r="880" spans="1:35">
      <c r="A880" s="133">
        <f t="shared" si="76"/>
        <v>15</v>
      </c>
      <c r="E880" s="133">
        <v>39</v>
      </c>
      <c r="S880" s="135" t="e">
        <f t="shared" ca="1" si="75"/>
        <v>#N/A</v>
      </c>
      <c r="AH880" t="s">
        <v>1119</v>
      </c>
      <c r="AI880">
        <v>0</v>
      </c>
    </row>
    <row r="881" spans="1:35">
      <c r="A881" s="133">
        <f t="shared" si="76"/>
        <v>15</v>
      </c>
      <c r="E881" s="133">
        <v>40</v>
      </c>
      <c r="S881" s="135" t="e">
        <f t="shared" ca="1" si="75"/>
        <v>#N/A</v>
      </c>
      <c r="AH881" t="s">
        <v>1120</v>
      </c>
      <c r="AI881">
        <v>3.6999999999999999E-4</v>
      </c>
    </row>
    <row r="882" spans="1:35">
      <c r="A882" s="133">
        <f t="shared" si="76"/>
        <v>15</v>
      </c>
      <c r="E882" s="133">
        <v>41</v>
      </c>
      <c r="S882" s="135" t="e">
        <f t="shared" ca="1" si="75"/>
        <v>#N/A</v>
      </c>
      <c r="AH882" t="s">
        <v>1121</v>
      </c>
      <c r="AI882">
        <v>4.44E-4</v>
      </c>
    </row>
    <row r="883" spans="1:35">
      <c r="A883" s="133">
        <f t="shared" si="76"/>
        <v>15</v>
      </c>
      <c r="E883" s="133">
        <v>42</v>
      </c>
      <c r="S883" s="135" t="e">
        <f t="shared" ca="1" si="75"/>
        <v>#N/A</v>
      </c>
      <c r="AH883" t="s">
        <v>1122</v>
      </c>
      <c r="AI883">
        <v>5.1999999999999995E-4</v>
      </c>
    </row>
    <row r="884" spans="1:35">
      <c r="A884" s="133">
        <f t="shared" si="76"/>
        <v>15</v>
      </c>
      <c r="E884" s="133">
        <v>43</v>
      </c>
      <c r="S884" s="135" t="e">
        <f t="shared" ca="1" si="75"/>
        <v>#N/A</v>
      </c>
      <c r="AH884" t="s">
        <v>1123</v>
      </c>
      <c r="AI884">
        <v>5.0699999999999996E-4</v>
      </c>
    </row>
    <row r="885" spans="1:35">
      <c r="A885" s="133">
        <f t="shared" si="76"/>
        <v>15</v>
      </c>
      <c r="E885" s="133">
        <v>44</v>
      </c>
      <c r="S885" s="135" t="e">
        <f t="shared" ca="1" si="75"/>
        <v>#N/A</v>
      </c>
      <c r="AH885" t="s">
        <v>1124</v>
      </c>
      <c r="AI885">
        <v>0</v>
      </c>
    </row>
    <row r="886" spans="1:35">
      <c r="A886" s="133">
        <f t="shared" si="76"/>
        <v>15</v>
      </c>
      <c r="E886" s="133">
        <v>45</v>
      </c>
      <c r="S886" s="135" t="e">
        <f t="shared" ca="1" si="75"/>
        <v>#N/A</v>
      </c>
      <c r="AH886" t="s">
        <v>1125</v>
      </c>
      <c r="AI886">
        <v>4.8500000000000003E-4</v>
      </c>
    </row>
    <row r="887" spans="1:35">
      <c r="A887" s="133">
        <f t="shared" si="76"/>
        <v>15</v>
      </c>
      <c r="E887" s="133">
        <v>46</v>
      </c>
      <c r="S887" s="135" t="e">
        <f t="shared" ca="1" si="75"/>
        <v>#N/A</v>
      </c>
      <c r="AH887" t="s">
        <v>1126</v>
      </c>
      <c r="AI887">
        <v>5.4000000000000001E-4</v>
      </c>
    </row>
    <row r="888" spans="1:35">
      <c r="A888" s="133">
        <f t="shared" si="76"/>
        <v>15</v>
      </c>
      <c r="E888" s="133">
        <v>47</v>
      </c>
      <c r="S888" s="135" t="e">
        <f t="shared" ca="1" si="75"/>
        <v>#N/A</v>
      </c>
      <c r="AH888" t="s">
        <v>1127</v>
      </c>
      <c r="AI888">
        <v>4.8200000000000001E-4</v>
      </c>
    </row>
    <row r="889" spans="1:35">
      <c r="A889" s="133">
        <f t="shared" si="76"/>
        <v>15</v>
      </c>
      <c r="E889" s="133">
        <v>48</v>
      </c>
      <c r="S889" s="135" t="e">
        <f t="shared" ca="1" si="75"/>
        <v>#N/A</v>
      </c>
      <c r="AH889" t="s">
        <v>1128</v>
      </c>
      <c r="AI889">
        <v>5.3200000000000003E-4</v>
      </c>
    </row>
    <row r="890" spans="1:35">
      <c r="A890" s="133">
        <f t="shared" si="76"/>
        <v>15</v>
      </c>
      <c r="E890" s="133">
        <v>49</v>
      </c>
      <c r="S890" s="135" t="e">
        <f t="shared" ca="1" si="75"/>
        <v>#N/A</v>
      </c>
      <c r="AH890" t="s">
        <v>1129</v>
      </c>
      <c r="AI890">
        <v>4.9799999999999996E-4</v>
      </c>
    </row>
    <row r="891" spans="1:35">
      <c r="A891" s="133">
        <f t="shared" si="76"/>
        <v>15</v>
      </c>
      <c r="E891" s="133">
        <v>50</v>
      </c>
      <c r="S891" s="135" t="e">
        <f t="shared" ca="1" si="75"/>
        <v>#N/A</v>
      </c>
      <c r="AH891" t="s">
        <v>1130</v>
      </c>
      <c r="AI891">
        <v>0</v>
      </c>
    </row>
    <row r="892" spans="1:35">
      <c r="A892" s="133">
        <f t="shared" si="76"/>
        <v>15</v>
      </c>
      <c r="E892" s="133">
        <v>51</v>
      </c>
      <c r="S892" s="135" t="e">
        <f t="shared" ca="1" si="75"/>
        <v>#N/A</v>
      </c>
      <c r="AH892" t="s">
        <v>1131</v>
      </c>
      <c r="AI892">
        <v>3.21E-4</v>
      </c>
    </row>
    <row r="893" spans="1:35">
      <c r="A893" s="133">
        <f t="shared" si="76"/>
        <v>15</v>
      </c>
      <c r="E893" s="133">
        <v>52</v>
      </c>
      <c r="S893" s="135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13528</v>
      </c>
      <c r="AI900">
        <v>0</v>
      </c>
    </row>
    <row r="901" spans="1:35">
      <c r="AH901" t="s">
        <v>13529</v>
      </c>
      <c r="AI901">
        <v>2.8710180664062501E-4</v>
      </c>
    </row>
    <row r="902" spans="1:35">
      <c r="A902" s="133">
        <f>(ROW()+58)/60</f>
        <v>16</v>
      </c>
      <c r="B902" s="134">
        <f ca="1">INDIRECT("select!E"&amp;TEXT($B$1+A902,"#"))</f>
        <v>0</v>
      </c>
      <c r="C902" s="133" t="e">
        <f ca="1">VLOOKUP(B902,$A$3181:$D$3190,4,0)</f>
        <v>#N/A</v>
      </c>
      <c r="D902" s="133" t="e">
        <f ca="1">VLOOKUP(B902,$A$3181:$D$3190,3,0)</f>
        <v>#N/A</v>
      </c>
      <c r="E902" s="133">
        <v>1</v>
      </c>
      <c r="F902" s="135" t="e">
        <f t="shared" ref="F902:F924" ca="1" si="77">IF(E902&lt;=INDIRECT("D$"&amp;TEXT(ROW()-E902+1,"#")),INDIRECT("E$"&amp;TEXT($F$1+INDIRECT("C$"&amp;TEXT(ROW()-E902+1,"#"))+E902-1,"#")),"")</f>
        <v>#N/A</v>
      </c>
      <c r="G902" s="134">
        <f ca="1">INDIRECT("select!G"&amp;TEXT($B$1+A902,"#"))</f>
        <v>0</v>
      </c>
      <c r="H902" s="133" t="e">
        <f ca="1">VLOOKUP(G902,E$3181:G$3219,3,0)</f>
        <v>#N/A</v>
      </c>
      <c r="I902" s="133" t="e">
        <f ca="1">VLOOKUP(G902,E$3181:G$3219,2,0)</f>
        <v>#N/A</v>
      </c>
      <c r="J902" s="135" t="e">
        <f t="shared" ref="J902:J910" ca="1" si="78">IF(E902&lt;=INDIRECT("I$"&amp;TEXT(ROW()-E902+1,"#")),INDIRECT("H$"&amp;TEXT($F$1+INDIRECT("H$"&amp;TEXT(ROW()-E902+1,"#"))+E902-1,"#")),"")</f>
        <v>#N/A</v>
      </c>
      <c r="K902" s="136">
        <f ca="1">INDIRECT("select!H"&amp;TEXT($B$1+A902,"#"))</f>
        <v>0</v>
      </c>
      <c r="L902" s="133" t="e">
        <f ca="1">VLOOKUP(K902,H$3181:J$3287,3,0)</f>
        <v>#N/A</v>
      </c>
      <c r="M902" s="133" t="e">
        <f ca="1">VLOOKUP(K902,H$3181:J$3287,2,0)</f>
        <v>#N/A</v>
      </c>
      <c r="N902" s="135" t="e">
        <f t="shared" ref="N902:N924" ca="1" si="79">IF(E902&lt;=INDIRECT("M$"&amp;TEXT(ROW()-E902+1,"#")),INDIRECT("K$"&amp;TEXT($F$1+INDIRECT("L$"&amp;TEXT(ROW()-E902+1,"#"))+E902-1,"#")),"")</f>
        <v>#N/A</v>
      </c>
      <c r="O902" s="136">
        <f ca="1">INDIRECT("select!I"&amp;TEXT($B$1+A902,"#"))</f>
        <v>0</v>
      </c>
      <c r="Q902" s="133" t="e">
        <f ca="1">VLOOKUP(O902,K$3181:O$3570,5,0)</f>
        <v>#N/A</v>
      </c>
      <c r="R902" s="133" t="e">
        <f ca="1">VLOOKUP(O902,K$3181:O$3570,4,0)</f>
        <v>#N/A</v>
      </c>
      <c r="S902" s="135" t="e">
        <f t="shared" ref="S902:S953" ca="1" si="80">IF(E902&lt;=INDIRECT("R$"&amp;TEXT(ROW()-E902+1,"#")),INDIRECT("P$"&amp;TEXT($F$1+INDIRECT("Q$"&amp;TEXT(ROW()-E902+1,"#"))+E902-1,"#")),"")</f>
        <v>#N/A</v>
      </c>
      <c r="T902" s="133" t="str">
        <f ca="1">IFERROR(VLOOKUP(O902,K$3181:O$3570,2,0),"")</f>
        <v/>
      </c>
      <c r="U902">
        <f ca="1">IFERROR(VLOOKUP(O902,K$3181:O$3570,3,0),0)</f>
        <v>0</v>
      </c>
      <c r="AH902" t="s">
        <v>13530</v>
      </c>
      <c r="AI902">
        <v>3.47291961669921E-4</v>
      </c>
    </row>
    <row r="903" spans="1:35">
      <c r="A903" s="133">
        <f t="shared" ref="A903:A953" si="81">A902</f>
        <v>16</v>
      </c>
      <c r="E903" s="133">
        <v>2</v>
      </c>
      <c r="F903" s="135" t="e">
        <f t="shared" ca="1" si="77"/>
        <v>#N/A</v>
      </c>
      <c r="J903" s="135" t="e">
        <f t="shared" ca="1" si="78"/>
        <v>#N/A</v>
      </c>
      <c r="N903" s="135" t="e">
        <f t="shared" ca="1" si="79"/>
        <v>#N/A</v>
      </c>
      <c r="S903" s="135" t="e">
        <f t="shared" ca="1" si="80"/>
        <v>#N/A</v>
      </c>
      <c r="AH903" t="s">
        <v>13531</v>
      </c>
      <c r="AI903">
        <v>2.06942581176757E-4</v>
      </c>
    </row>
    <row r="904" spans="1:35">
      <c r="A904" s="133">
        <f t="shared" si="81"/>
        <v>16</v>
      </c>
      <c r="E904" s="133">
        <v>3</v>
      </c>
      <c r="F904" s="135" t="e">
        <f t="shared" ca="1" si="77"/>
        <v>#N/A</v>
      </c>
      <c r="J904" s="135" t="e">
        <f t="shared" ca="1" si="78"/>
        <v>#N/A</v>
      </c>
      <c r="N904" s="135" t="e">
        <f t="shared" ca="1" si="79"/>
        <v>#N/A</v>
      </c>
      <c r="S904" s="135" t="e">
        <f t="shared" ca="1" si="80"/>
        <v>#N/A</v>
      </c>
      <c r="AH904" t="s">
        <v>13532</v>
      </c>
      <c r="AI904">
        <v>4.7687091064453103E-4</v>
      </c>
    </row>
    <row r="905" spans="1:35">
      <c r="A905" s="133">
        <f t="shared" si="81"/>
        <v>16</v>
      </c>
      <c r="E905" s="133">
        <v>4</v>
      </c>
      <c r="F905" s="135" t="e">
        <f t="shared" ca="1" si="77"/>
        <v>#N/A</v>
      </c>
      <c r="J905" s="135" t="e">
        <f t="shared" ca="1" si="78"/>
        <v>#N/A</v>
      </c>
      <c r="N905" s="135" t="e">
        <f t="shared" ca="1" si="79"/>
        <v>#N/A</v>
      </c>
      <c r="S905" s="135" t="e">
        <f t="shared" ca="1" si="80"/>
        <v>#N/A</v>
      </c>
      <c r="AH905" t="s">
        <v>13533</v>
      </c>
      <c r="AI905">
        <v>4.8625497436523399E-4</v>
      </c>
    </row>
    <row r="906" spans="1:35">
      <c r="A906" s="133">
        <f t="shared" si="81"/>
        <v>16</v>
      </c>
      <c r="E906" s="133">
        <v>5</v>
      </c>
      <c r="F906" s="135" t="e">
        <f t="shared" ca="1" si="77"/>
        <v>#N/A</v>
      </c>
      <c r="J906" s="135" t="e">
        <f t="shared" ca="1" si="78"/>
        <v>#N/A</v>
      </c>
      <c r="N906" s="135" t="e">
        <f t="shared" ca="1" si="79"/>
        <v>#N/A</v>
      </c>
      <c r="S906" s="135" t="e">
        <f t="shared" ca="1" si="80"/>
        <v>#N/A</v>
      </c>
      <c r="AH906" t="s">
        <v>13534</v>
      </c>
      <c r="AI906">
        <v>8.1254180908203096E-5</v>
      </c>
    </row>
    <row r="907" spans="1:35">
      <c r="A907" s="133">
        <f t="shared" si="81"/>
        <v>16</v>
      </c>
      <c r="E907" s="133">
        <v>6</v>
      </c>
      <c r="F907" s="135" t="e">
        <f t="shared" ca="1" si="77"/>
        <v>#N/A</v>
      </c>
      <c r="J907" s="135" t="e">
        <f t="shared" ca="1" si="78"/>
        <v>#N/A</v>
      </c>
      <c r="N907" s="135" t="e">
        <f t="shared" ca="1" si="79"/>
        <v>#N/A</v>
      </c>
      <c r="S907" s="135" t="e">
        <f t="shared" ca="1" si="80"/>
        <v>#N/A</v>
      </c>
      <c r="AH907" t="s">
        <v>13535</v>
      </c>
      <c r="AI907">
        <v>4.8151907348632799E-4</v>
      </c>
    </row>
    <row r="908" spans="1:35">
      <c r="A908" s="133">
        <f t="shared" si="81"/>
        <v>16</v>
      </c>
      <c r="E908" s="133">
        <v>7</v>
      </c>
      <c r="F908" s="135" t="e">
        <f t="shared" ca="1" si="77"/>
        <v>#N/A</v>
      </c>
      <c r="J908" s="135" t="e">
        <f t="shared" ca="1" si="78"/>
        <v>#N/A</v>
      </c>
      <c r="N908" s="135" t="e">
        <f t="shared" ca="1" si="79"/>
        <v>#N/A</v>
      </c>
      <c r="S908" s="135" t="e">
        <f t="shared" ca="1" si="80"/>
        <v>#N/A</v>
      </c>
      <c r="AH908" t="s">
        <v>13536</v>
      </c>
      <c r="AI908">
        <v>4.4666842651367101E-4</v>
      </c>
    </row>
    <row r="909" spans="1:35">
      <c r="A909" s="133">
        <f t="shared" si="81"/>
        <v>16</v>
      </c>
      <c r="E909" s="133">
        <v>8</v>
      </c>
      <c r="F909" s="135" t="e">
        <f t="shared" ca="1" si="77"/>
        <v>#N/A</v>
      </c>
      <c r="J909" s="135" t="e">
        <f t="shared" ca="1" si="78"/>
        <v>#N/A</v>
      </c>
      <c r="N909" s="135" t="e">
        <f t="shared" ca="1" si="79"/>
        <v>#N/A</v>
      </c>
      <c r="S909" s="135" t="e">
        <f t="shared" ca="1" si="80"/>
        <v>#N/A</v>
      </c>
      <c r="AH909" t="s">
        <v>13537</v>
      </c>
      <c r="AI909">
        <v>4.43625579833984E-4</v>
      </c>
    </row>
    <row r="910" spans="1:35">
      <c r="A910" s="133">
        <f t="shared" si="81"/>
        <v>16</v>
      </c>
      <c r="E910" s="133">
        <v>9</v>
      </c>
      <c r="F910" s="135" t="e">
        <f t="shared" ca="1" si="77"/>
        <v>#N/A</v>
      </c>
      <c r="J910" s="135" t="e">
        <f t="shared" ca="1" si="78"/>
        <v>#N/A</v>
      </c>
      <c r="N910" s="135" t="e">
        <f t="shared" ca="1" si="79"/>
        <v>#N/A</v>
      </c>
      <c r="S910" s="135" t="e">
        <f t="shared" ca="1" si="80"/>
        <v>#N/A</v>
      </c>
      <c r="AH910" t="s">
        <v>13538</v>
      </c>
      <c r="AI910">
        <v>1.3972740173339801E-4</v>
      </c>
    </row>
    <row r="911" spans="1:35">
      <c r="A911" s="133">
        <f t="shared" si="81"/>
        <v>16</v>
      </c>
      <c r="E911" s="133">
        <v>10</v>
      </c>
      <c r="F911" s="135" t="e">
        <f t="shared" ca="1" si="77"/>
        <v>#N/A</v>
      </c>
      <c r="N911" s="135" t="e">
        <f t="shared" ca="1" si="79"/>
        <v>#N/A</v>
      </c>
      <c r="S911" s="135" t="e">
        <f t="shared" ca="1" si="80"/>
        <v>#N/A</v>
      </c>
      <c r="AH911" t="s">
        <v>13539</v>
      </c>
      <c r="AI911">
        <v>3.1147540283203105E-4</v>
      </c>
    </row>
    <row r="912" spans="1:35">
      <c r="A912" s="133">
        <f t="shared" si="81"/>
        <v>16</v>
      </c>
      <c r="E912" s="133">
        <v>11</v>
      </c>
      <c r="F912" s="135" t="e">
        <f t="shared" ca="1" si="77"/>
        <v>#N/A</v>
      </c>
      <c r="N912" s="135" t="e">
        <f t="shared" ca="1" si="79"/>
        <v>#N/A</v>
      </c>
      <c r="S912" s="135" t="e">
        <f t="shared" ca="1" si="80"/>
        <v>#N/A</v>
      </c>
      <c r="AH912" t="s">
        <v>13540</v>
      </c>
      <c r="AI912">
        <v>4.7845803833007801E-4</v>
      </c>
    </row>
    <row r="913" spans="1:35">
      <c r="A913" s="133">
        <f t="shared" si="81"/>
        <v>16</v>
      </c>
      <c r="E913" s="133">
        <v>12</v>
      </c>
      <c r="F913" s="135" t="e">
        <f t="shared" ca="1" si="77"/>
        <v>#N/A</v>
      </c>
      <c r="N913" s="135" t="e">
        <f t="shared" ca="1" si="79"/>
        <v>#N/A</v>
      </c>
      <c r="S913" s="135" t="e">
        <f t="shared" ca="1" si="80"/>
        <v>#N/A</v>
      </c>
      <c r="AH913" t="s">
        <v>13541</v>
      </c>
      <c r="AI913">
        <v>1.41774261474609E-4</v>
      </c>
    </row>
    <row r="914" spans="1:35">
      <c r="A914" s="133">
        <f t="shared" si="81"/>
        <v>16</v>
      </c>
      <c r="E914" s="133">
        <v>13</v>
      </c>
      <c r="F914" s="135" t="e">
        <f t="shared" ca="1" si="77"/>
        <v>#N/A</v>
      </c>
      <c r="N914" s="135" t="e">
        <f t="shared" ca="1" si="79"/>
        <v>#N/A</v>
      </c>
      <c r="S914" s="135" t="e">
        <f t="shared" ca="1" si="80"/>
        <v>#N/A</v>
      </c>
      <c r="AH914" t="s">
        <v>13542</v>
      </c>
      <c r="AI914">
        <v>4.1939273071288997E-4</v>
      </c>
    </row>
    <row r="915" spans="1:35">
      <c r="A915" s="133">
        <f t="shared" si="81"/>
        <v>16</v>
      </c>
      <c r="E915" s="133">
        <v>14</v>
      </c>
      <c r="F915" s="135" t="e">
        <f t="shared" ca="1" si="77"/>
        <v>#N/A</v>
      </c>
      <c r="N915" s="135" t="e">
        <f t="shared" ca="1" si="79"/>
        <v>#N/A</v>
      </c>
      <c r="S915" s="135" t="e">
        <f t="shared" ca="1" si="80"/>
        <v>#N/A</v>
      </c>
      <c r="AH915" t="s">
        <v>13543</v>
      </c>
      <c r="AI915">
        <v>3.1250000000000001E-4</v>
      </c>
    </row>
    <row r="916" spans="1:35">
      <c r="A916" s="133">
        <f t="shared" si="81"/>
        <v>16</v>
      </c>
      <c r="E916" s="133">
        <v>15</v>
      </c>
      <c r="F916" s="135" t="e">
        <f t="shared" ca="1" si="77"/>
        <v>#N/A</v>
      </c>
      <c r="N916" s="135" t="e">
        <f t="shared" ca="1" si="79"/>
        <v>#N/A</v>
      </c>
      <c r="S916" s="135" t="e">
        <f t="shared" ca="1" si="80"/>
        <v>#N/A</v>
      </c>
      <c r="AH916" t="s">
        <v>13544</v>
      </c>
      <c r="AI916">
        <v>1.1899668121337799E-4</v>
      </c>
    </row>
    <row r="917" spans="1:35">
      <c r="A917" s="133">
        <f t="shared" si="81"/>
        <v>16</v>
      </c>
      <c r="E917" s="133">
        <v>16</v>
      </c>
      <c r="F917" s="135" t="e">
        <f t="shared" ca="1" si="77"/>
        <v>#N/A</v>
      </c>
      <c r="N917" s="135" t="e">
        <f t="shared" ca="1" si="79"/>
        <v>#N/A</v>
      </c>
      <c r="S917" s="135" t="e">
        <f t="shared" ca="1" si="80"/>
        <v>#N/A</v>
      </c>
      <c r="AH917" t="s">
        <v>13545</v>
      </c>
      <c r="AI917">
        <v>3.7446322631835897E-4</v>
      </c>
    </row>
    <row r="918" spans="1:35">
      <c r="A918" s="133">
        <f t="shared" si="81"/>
        <v>16</v>
      </c>
      <c r="E918" s="133">
        <v>17</v>
      </c>
      <c r="F918" s="135" t="e">
        <f t="shared" ca="1" si="77"/>
        <v>#N/A</v>
      </c>
      <c r="N918" s="135" t="e">
        <f t="shared" ca="1" si="79"/>
        <v>#N/A</v>
      </c>
      <c r="S918" s="135" t="e">
        <f t="shared" ca="1" si="80"/>
        <v>#N/A</v>
      </c>
      <c r="AH918" t="s">
        <v>13546</v>
      </c>
      <c r="AI918">
        <v>5.4133172607421793E-4</v>
      </c>
    </row>
    <row r="919" spans="1:35">
      <c r="A919" s="133">
        <f t="shared" si="81"/>
        <v>16</v>
      </c>
      <c r="E919" s="133">
        <v>18</v>
      </c>
      <c r="F919" s="135" t="e">
        <f t="shared" ca="1" si="77"/>
        <v>#N/A</v>
      </c>
      <c r="N919" s="135" t="e">
        <f t="shared" ca="1" si="79"/>
        <v>#N/A</v>
      </c>
      <c r="S919" s="135" t="e">
        <f t="shared" ca="1" si="80"/>
        <v>#N/A</v>
      </c>
      <c r="AH919" t="s">
        <v>13547</v>
      </c>
      <c r="AI919">
        <v>3.0903326034545897E-5</v>
      </c>
    </row>
    <row r="920" spans="1:35">
      <c r="A920" s="133">
        <f t="shared" si="81"/>
        <v>16</v>
      </c>
      <c r="E920" s="133">
        <v>19</v>
      </c>
      <c r="F920" s="135" t="e">
        <f t="shared" ca="1" si="77"/>
        <v>#N/A</v>
      </c>
      <c r="N920" s="135" t="e">
        <f t="shared" ca="1" si="79"/>
        <v>#N/A</v>
      </c>
      <c r="S920" s="135" t="e">
        <f t="shared" ca="1" si="80"/>
        <v>#N/A</v>
      </c>
      <c r="AH920" t="s">
        <v>13548</v>
      </c>
      <c r="AI920">
        <v>1.3126708984375E-4</v>
      </c>
    </row>
    <row r="921" spans="1:35">
      <c r="A921" s="133">
        <f t="shared" si="81"/>
        <v>16</v>
      </c>
      <c r="E921" s="133">
        <v>20</v>
      </c>
      <c r="F921" s="135" t="e">
        <f t="shared" ca="1" si="77"/>
        <v>#N/A</v>
      </c>
      <c r="N921" s="135" t="e">
        <f t="shared" ca="1" si="79"/>
        <v>#N/A</v>
      </c>
      <c r="S921" s="135" t="e">
        <f t="shared" ca="1" si="80"/>
        <v>#N/A</v>
      </c>
      <c r="AH921" t="s">
        <v>13549</v>
      </c>
      <c r="AI921">
        <v>5.8749804687499997E-4</v>
      </c>
    </row>
    <row r="922" spans="1:35">
      <c r="A922" s="133">
        <f t="shared" si="81"/>
        <v>16</v>
      </c>
      <c r="E922" s="133">
        <v>21</v>
      </c>
      <c r="F922" s="135" t="e">
        <f t="shared" ca="1" si="77"/>
        <v>#N/A</v>
      </c>
      <c r="N922" s="135" t="e">
        <f t="shared" ca="1" si="79"/>
        <v>#N/A</v>
      </c>
      <c r="S922" s="135" t="e">
        <f t="shared" ca="1" si="80"/>
        <v>#N/A</v>
      </c>
      <c r="AH922" t="s">
        <v>13550</v>
      </c>
      <c r="AI922">
        <v>4.12245483398437E-4</v>
      </c>
    </row>
    <row r="923" spans="1:35">
      <c r="A923" s="133">
        <f t="shared" si="81"/>
        <v>16</v>
      </c>
      <c r="E923" s="133">
        <v>22</v>
      </c>
      <c r="F923" s="135" t="e">
        <f t="shared" ca="1" si="77"/>
        <v>#N/A</v>
      </c>
      <c r="N923" s="135" t="e">
        <f t="shared" ca="1" si="79"/>
        <v>#N/A</v>
      </c>
      <c r="S923" s="135" t="e">
        <f t="shared" ca="1" si="80"/>
        <v>#N/A</v>
      </c>
      <c r="AH923" t="s">
        <v>13551</v>
      </c>
      <c r="AI923">
        <v>1.4974604797363198E-4</v>
      </c>
    </row>
    <row r="924" spans="1:35">
      <c r="A924" s="133">
        <f t="shared" si="81"/>
        <v>16</v>
      </c>
      <c r="E924" s="133">
        <v>23</v>
      </c>
      <c r="F924" s="135" t="e">
        <f t="shared" ca="1" si="77"/>
        <v>#N/A</v>
      </c>
      <c r="N924" s="135" t="e">
        <f t="shared" ca="1" si="79"/>
        <v>#N/A</v>
      </c>
      <c r="S924" s="135" t="e">
        <f t="shared" ca="1" si="80"/>
        <v>#N/A</v>
      </c>
      <c r="AH924" t="s">
        <v>13552</v>
      </c>
      <c r="AI924">
        <v>1.37548248291015E-4</v>
      </c>
    </row>
    <row r="925" spans="1:35">
      <c r="A925" s="133">
        <f t="shared" si="81"/>
        <v>16</v>
      </c>
      <c r="E925" s="133">
        <v>24</v>
      </c>
      <c r="S925" s="135" t="e">
        <f t="shared" ca="1" si="80"/>
        <v>#N/A</v>
      </c>
      <c r="AH925" t="s">
        <v>13553</v>
      </c>
      <c r="AI925">
        <v>3.8901910400390602E-4</v>
      </c>
    </row>
    <row r="926" spans="1:35">
      <c r="A926" s="133">
        <f t="shared" si="81"/>
        <v>16</v>
      </c>
      <c r="E926" s="133">
        <v>25</v>
      </c>
      <c r="S926" s="135" t="e">
        <f t="shared" ca="1" si="80"/>
        <v>#N/A</v>
      </c>
      <c r="AH926" t="s">
        <v>13554</v>
      </c>
      <c r="AI926">
        <v>2.4582699584960898E-4</v>
      </c>
    </row>
    <row r="927" spans="1:35">
      <c r="A927" s="133">
        <f t="shared" si="81"/>
        <v>16</v>
      </c>
      <c r="E927" s="133">
        <v>26</v>
      </c>
      <c r="S927" s="135" t="e">
        <f t="shared" ca="1" si="80"/>
        <v>#N/A</v>
      </c>
      <c r="AH927" t="s">
        <v>13555</v>
      </c>
      <c r="AI927">
        <v>7.3986950683593703E-4</v>
      </c>
    </row>
    <row r="928" spans="1:35">
      <c r="A928" s="133">
        <f t="shared" si="81"/>
        <v>16</v>
      </c>
      <c r="E928" s="133">
        <v>27</v>
      </c>
      <c r="S928" s="135" t="e">
        <f t="shared" ca="1" si="80"/>
        <v>#N/A</v>
      </c>
      <c r="AH928" t="s">
        <v>13556</v>
      </c>
      <c r="AI928">
        <v>2.69897216796875E-4</v>
      </c>
    </row>
    <row r="929" spans="1:35">
      <c r="A929" s="133">
        <f t="shared" si="81"/>
        <v>16</v>
      </c>
      <c r="E929" s="133">
        <v>28</v>
      </c>
      <c r="S929" s="135" t="e">
        <f t="shared" ca="1" si="80"/>
        <v>#N/A</v>
      </c>
      <c r="AH929" t="s">
        <v>13557</v>
      </c>
      <c r="AI929">
        <v>2.5975299072265602E-4</v>
      </c>
    </row>
    <row r="930" spans="1:35">
      <c r="A930" s="133">
        <f t="shared" si="81"/>
        <v>16</v>
      </c>
      <c r="E930" s="133">
        <v>29</v>
      </c>
      <c r="S930" s="135" t="e">
        <f t="shared" ca="1" si="80"/>
        <v>#N/A</v>
      </c>
      <c r="AH930" t="s">
        <v>13558</v>
      </c>
      <c r="AI930">
        <v>6.8833595275878906E-5</v>
      </c>
    </row>
    <row r="931" spans="1:35">
      <c r="A931" s="133">
        <f t="shared" si="81"/>
        <v>16</v>
      </c>
      <c r="E931" s="133">
        <v>30</v>
      </c>
      <c r="S931" s="135" t="e">
        <f t="shared" ca="1" si="80"/>
        <v>#N/A</v>
      </c>
      <c r="AH931" t="s">
        <v>13559</v>
      </c>
      <c r="AI931">
        <v>5.8479198455810494E-5</v>
      </c>
    </row>
    <row r="932" spans="1:35">
      <c r="A932" s="133">
        <f t="shared" si="81"/>
        <v>16</v>
      </c>
      <c r="E932" s="133">
        <v>31</v>
      </c>
      <c r="S932" s="135" t="e">
        <f t="shared" ca="1" si="80"/>
        <v>#N/A</v>
      </c>
      <c r="AH932" t="s">
        <v>13560</v>
      </c>
      <c r="AI932">
        <v>4.4487362670898395E-4</v>
      </c>
    </row>
    <row r="933" spans="1:35">
      <c r="A933" s="133">
        <f t="shared" si="81"/>
        <v>16</v>
      </c>
      <c r="E933" s="133">
        <v>32</v>
      </c>
      <c r="S933" s="135" t="e">
        <f t="shared" ca="1" si="80"/>
        <v>#N/A</v>
      </c>
      <c r="AH933" t="s">
        <v>13561</v>
      </c>
      <c r="AI933">
        <v>3.3769400024413998E-4</v>
      </c>
    </row>
    <row r="934" spans="1:35">
      <c r="A934" s="133">
        <f t="shared" si="81"/>
        <v>16</v>
      </c>
      <c r="E934" s="133">
        <v>33</v>
      </c>
      <c r="S934" s="135" t="e">
        <f t="shared" ca="1" si="80"/>
        <v>#N/A</v>
      </c>
      <c r="AH934" t="s">
        <v>13562</v>
      </c>
      <c r="AI934">
        <v>1.1137440490722599E-4</v>
      </c>
    </row>
    <row r="935" spans="1:35">
      <c r="A935" s="133">
        <f t="shared" si="81"/>
        <v>16</v>
      </c>
      <c r="E935" s="133">
        <v>34</v>
      </c>
      <c r="S935" s="135" t="e">
        <f t="shared" ca="1" si="80"/>
        <v>#N/A</v>
      </c>
      <c r="AH935" t="s">
        <v>13563</v>
      </c>
      <c r="AI935">
        <v>3.5242251586914002E-4</v>
      </c>
    </row>
    <row r="936" spans="1:35">
      <c r="A936" s="133">
        <f t="shared" si="81"/>
        <v>16</v>
      </c>
      <c r="E936" s="133">
        <v>35</v>
      </c>
      <c r="S936" s="135" t="e">
        <f t="shared" ca="1" si="80"/>
        <v>#N/A</v>
      </c>
      <c r="AH936" t="s">
        <v>13564</v>
      </c>
      <c r="AI936">
        <v>4.30258666992187E-4</v>
      </c>
    </row>
    <row r="937" spans="1:35">
      <c r="A937" s="133">
        <f t="shared" si="81"/>
        <v>16</v>
      </c>
      <c r="E937" s="133">
        <v>36</v>
      </c>
      <c r="S937" s="135" t="e">
        <f t="shared" ca="1" si="80"/>
        <v>#N/A</v>
      </c>
      <c r="AH937" t="s">
        <v>13565</v>
      </c>
      <c r="AI937">
        <v>3.20946258544921E-4</v>
      </c>
    </row>
    <row r="938" spans="1:35">
      <c r="A938" s="133">
        <f t="shared" si="81"/>
        <v>16</v>
      </c>
      <c r="E938" s="133">
        <v>37</v>
      </c>
      <c r="S938" s="135" t="e">
        <f t="shared" ca="1" si="80"/>
        <v>#N/A</v>
      </c>
      <c r="AH938" t="s">
        <v>13566</v>
      </c>
      <c r="AI938">
        <v>1.95502548217773E-4</v>
      </c>
    </row>
    <row r="939" spans="1:35">
      <c r="A939" s="133">
        <f t="shared" si="81"/>
        <v>16</v>
      </c>
      <c r="E939" s="133">
        <v>38</v>
      </c>
      <c r="S939" s="135" t="e">
        <f t="shared" ca="1" si="80"/>
        <v>#N/A</v>
      </c>
      <c r="AH939" t="s">
        <v>13567</v>
      </c>
      <c r="AI939">
        <v>6.2600708007812505E-4</v>
      </c>
    </row>
    <row r="940" spans="1:35">
      <c r="A940" s="133">
        <f t="shared" si="81"/>
        <v>16</v>
      </c>
      <c r="E940" s="133">
        <v>39</v>
      </c>
      <c r="S940" s="135" t="e">
        <f t="shared" ca="1" si="80"/>
        <v>#N/A</v>
      </c>
      <c r="AH940" t="s">
        <v>13568</v>
      </c>
      <c r="AI940">
        <v>3.8108688354492103E-4</v>
      </c>
    </row>
    <row r="941" spans="1:35">
      <c r="A941" s="133">
        <f t="shared" si="81"/>
        <v>16</v>
      </c>
      <c r="E941" s="133">
        <v>40</v>
      </c>
      <c r="S941" s="135" t="e">
        <f t="shared" ca="1" si="80"/>
        <v>#N/A</v>
      </c>
      <c r="AH941" t="s">
        <v>13569</v>
      </c>
      <c r="AI941">
        <v>2.2283869934082001E-4</v>
      </c>
    </row>
    <row r="942" spans="1:35">
      <c r="A942" s="133">
        <f t="shared" si="81"/>
        <v>16</v>
      </c>
      <c r="E942" s="133">
        <v>41</v>
      </c>
      <c r="S942" s="135" t="e">
        <f t="shared" ca="1" si="80"/>
        <v>#N/A</v>
      </c>
      <c r="AH942" t="s">
        <v>13570</v>
      </c>
      <c r="AI942">
        <v>4.1649618530273396E-4</v>
      </c>
    </row>
    <row r="943" spans="1:35">
      <c r="A943" s="133">
        <f t="shared" si="81"/>
        <v>16</v>
      </c>
      <c r="E943" s="133">
        <v>42</v>
      </c>
      <c r="S943" s="135" t="e">
        <f t="shared" ca="1" si="80"/>
        <v>#N/A</v>
      </c>
      <c r="AH943" t="s">
        <v>13571</v>
      </c>
      <c r="AI943">
        <v>6.5494238281249995E-4</v>
      </c>
    </row>
    <row r="944" spans="1:35">
      <c r="A944" s="133">
        <f t="shared" si="81"/>
        <v>16</v>
      </c>
      <c r="E944" s="133">
        <v>43</v>
      </c>
      <c r="S944" s="135" t="e">
        <f t="shared" ca="1" si="80"/>
        <v>#N/A</v>
      </c>
      <c r="AH944" t="s">
        <v>13572</v>
      </c>
      <c r="AI944">
        <v>1.1237928009033201E-4</v>
      </c>
    </row>
    <row r="945" spans="1:35">
      <c r="A945" s="133">
        <f t="shared" si="81"/>
        <v>16</v>
      </c>
      <c r="E945" s="133">
        <v>44</v>
      </c>
      <c r="S945" s="135" t="e">
        <f t="shared" ca="1" si="80"/>
        <v>#N/A</v>
      </c>
      <c r="AH945" t="s">
        <v>13573</v>
      </c>
      <c r="AI945">
        <v>2.6008209228515605E-4</v>
      </c>
    </row>
    <row r="946" spans="1:35">
      <c r="A946" s="133">
        <f t="shared" si="81"/>
        <v>16</v>
      </c>
      <c r="E946" s="133">
        <v>45</v>
      </c>
      <c r="S946" s="135" t="e">
        <f t="shared" ca="1" si="80"/>
        <v>#N/A</v>
      </c>
      <c r="AH946" t="s">
        <v>13574</v>
      </c>
      <c r="AI946">
        <v>1.7161119079589802E-4</v>
      </c>
    </row>
    <row r="947" spans="1:35">
      <c r="A947" s="133">
        <f t="shared" si="81"/>
        <v>16</v>
      </c>
      <c r="E947" s="133">
        <v>46</v>
      </c>
      <c r="S947" s="135" t="e">
        <f t="shared" ca="1" si="80"/>
        <v>#N/A</v>
      </c>
      <c r="AH947" t="s">
        <v>13575</v>
      </c>
      <c r="AI947">
        <v>2.0903082275390599E-4</v>
      </c>
    </row>
    <row r="948" spans="1:35">
      <c r="A948" s="133">
        <f t="shared" si="81"/>
        <v>16</v>
      </c>
      <c r="E948" s="133">
        <v>47</v>
      </c>
      <c r="S948" s="135" t="e">
        <f t="shared" ca="1" si="80"/>
        <v>#N/A</v>
      </c>
      <c r="AH948" t="s">
        <v>13576</v>
      </c>
      <c r="AI948">
        <v>3.1250000000000001E-4</v>
      </c>
    </row>
    <row r="949" spans="1:35">
      <c r="A949" s="133">
        <f t="shared" si="81"/>
        <v>16</v>
      </c>
      <c r="E949" s="133">
        <v>48</v>
      </c>
      <c r="S949" s="135" t="e">
        <f t="shared" ca="1" si="80"/>
        <v>#N/A</v>
      </c>
      <c r="AH949" t="s">
        <v>13577</v>
      </c>
      <c r="AI949">
        <v>4.1258715820312498E-4</v>
      </c>
    </row>
    <row r="950" spans="1:35">
      <c r="A950" s="133">
        <f t="shared" si="81"/>
        <v>16</v>
      </c>
      <c r="E950" s="133">
        <v>49</v>
      </c>
      <c r="S950" s="135" t="e">
        <f t="shared" ca="1" si="80"/>
        <v>#N/A</v>
      </c>
      <c r="AH950" t="s">
        <v>13578</v>
      </c>
      <c r="AI950">
        <v>0</v>
      </c>
    </row>
    <row r="951" spans="1:35">
      <c r="A951" s="133">
        <f t="shared" si="81"/>
        <v>16</v>
      </c>
      <c r="E951" s="133">
        <v>50</v>
      </c>
      <c r="S951" s="135" t="e">
        <f t="shared" ca="1" si="80"/>
        <v>#N/A</v>
      </c>
      <c r="AH951" t="s">
        <v>13579</v>
      </c>
      <c r="AI951">
        <v>5.4100054931640598E-4</v>
      </c>
    </row>
    <row r="952" spans="1:35">
      <c r="A952" s="133">
        <f t="shared" si="81"/>
        <v>16</v>
      </c>
      <c r="E952" s="133">
        <v>51</v>
      </c>
      <c r="S952" s="135" t="e">
        <f t="shared" ca="1" si="80"/>
        <v>#N/A</v>
      </c>
      <c r="AH952" t="s">
        <v>13580</v>
      </c>
      <c r="AI952">
        <v>4.0650405883788999E-4</v>
      </c>
    </row>
    <row r="953" spans="1:35">
      <c r="A953" s="133">
        <f t="shared" si="81"/>
        <v>16</v>
      </c>
      <c r="E953" s="133">
        <v>52</v>
      </c>
      <c r="S953" s="135" t="e">
        <f t="shared" ca="1" si="80"/>
        <v>#N/A</v>
      </c>
      <c r="AH953" t="s">
        <v>13581</v>
      </c>
      <c r="AI953">
        <v>3.7380746459960898E-4</v>
      </c>
    </row>
    <row r="954" spans="1:35">
      <c r="AH954" t="s">
        <v>13582</v>
      </c>
      <c r="AI954">
        <v>5.2739862060546794E-4</v>
      </c>
    </row>
    <row r="955" spans="1:35">
      <c r="AH955" t="s">
        <v>13583</v>
      </c>
      <c r="AI955">
        <v>6.2985681152343703E-4</v>
      </c>
    </row>
    <row r="956" spans="1:35">
      <c r="AH956" t="s">
        <v>13584</v>
      </c>
      <c r="AI956">
        <v>7.2597406005859297E-4</v>
      </c>
    </row>
    <row r="957" spans="1:35">
      <c r="AH957" t="s">
        <v>13585</v>
      </c>
      <c r="AI957">
        <v>3.5068490600585896E-4</v>
      </c>
    </row>
    <row r="958" spans="1:35">
      <c r="AH958" t="s">
        <v>13586</v>
      </c>
      <c r="AI958">
        <v>3.28904083251953E-4</v>
      </c>
    </row>
    <row r="959" spans="1:35">
      <c r="AH959" t="s">
        <v>13587</v>
      </c>
      <c r="AI959">
        <v>1.35984970092773E-4</v>
      </c>
    </row>
    <row r="960" spans="1:35">
      <c r="AH960" t="s">
        <v>13588</v>
      </c>
      <c r="AI960">
        <v>3.2481817626953103E-4</v>
      </c>
    </row>
    <row r="961" spans="1:35">
      <c r="AH961" t="s">
        <v>13589</v>
      </c>
      <c r="AI961">
        <v>3.4911407470703101E-4</v>
      </c>
    </row>
    <row r="962" spans="1:35">
      <c r="A962" s="133">
        <f>(ROW()+58)/60</f>
        <v>17</v>
      </c>
      <c r="B962" s="134">
        <f ca="1">INDIRECT("select!E"&amp;TEXT($B$1+A962,"#"))</f>
        <v>0</v>
      </c>
      <c r="C962" s="133" t="e">
        <f ca="1">VLOOKUP(B962,$A$3181:$D$3190,4,0)</f>
        <v>#N/A</v>
      </c>
      <c r="D962" s="133" t="e">
        <f ca="1">VLOOKUP(B962,$A$3181:$D$3190,3,0)</f>
        <v>#N/A</v>
      </c>
      <c r="E962" s="133">
        <v>1</v>
      </c>
      <c r="F962" s="135" t="e">
        <f t="shared" ref="F962:F984" ca="1" si="82">IF(E962&lt;=INDIRECT("D$"&amp;TEXT(ROW()-E962+1,"#")),INDIRECT("E$"&amp;TEXT($F$1+INDIRECT("C$"&amp;TEXT(ROW()-E962+1,"#"))+E962-1,"#")),"")</f>
        <v>#N/A</v>
      </c>
      <c r="G962" s="134">
        <f ca="1">INDIRECT("select!G"&amp;TEXT($B$1+A962,"#"))</f>
        <v>0</v>
      </c>
      <c r="H962" s="133" t="e">
        <f ca="1">VLOOKUP(G962,E$3181:G$3219,3,0)</f>
        <v>#N/A</v>
      </c>
      <c r="I962" s="133" t="e">
        <f ca="1">VLOOKUP(G962,E$3181:G$3219,2,0)</f>
        <v>#N/A</v>
      </c>
      <c r="J962" s="135" t="e">
        <f t="shared" ref="J962:J970" ca="1" si="83">IF(E962&lt;=INDIRECT("I$"&amp;TEXT(ROW()-E962+1,"#")),INDIRECT("H$"&amp;TEXT($F$1+INDIRECT("H$"&amp;TEXT(ROW()-E962+1,"#"))+E962-1,"#")),"")</f>
        <v>#N/A</v>
      </c>
      <c r="K962" s="136">
        <f ca="1">INDIRECT("select!H"&amp;TEXT($B$1+A962,"#"))</f>
        <v>0</v>
      </c>
      <c r="L962" s="133" t="e">
        <f ca="1">VLOOKUP(K962,H$3181:J$3287,3,0)</f>
        <v>#N/A</v>
      </c>
      <c r="M962" s="133" t="e">
        <f ca="1">VLOOKUP(K962,H$3181:J$3287,2,0)</f>
        <v>#N/A</v>
      </c>
      <c r="N962" s="135" t="e">
        <f t="shared" ref="N962:N984" ca="1" si="84">IF(E962&lt;=INDIRECT("M$"&amp;TEXT(ROW()-E962+1,"#")),INDIRECT("K$"&amp;TEXT($F$1+INDIRECT("L$"&amp;TEXT(ROW()-E962+1,"#"))+E962-1,"#")),"")</f>
        <v>#N/A</v>
      </c>
      <c r="O962" s="136">
        <f ca="1">INDIRECT("select!I"&amp;TEXT($B$1+A962,"#"))</f>
        <v>0</v>
      </c>
      <c r="Q962" s="133" t="e">
        <f ca="1">VLOOKUP(O962,K$3181:O$3570,5,0)</f>
        <v>#N/A</v>
      </c>
      <c r="R962" s="133" t="e">
        <f ca="1">VLOOKUP(O962,K$3181:O$3570,4,0)</f>
        <v>#N/A</v>
      </c>
      <c r="S962" s="135" t="e">
        <f t="shared" ref="S962:S1013" ca="1" si="85">IF(E962&lt;=INDIRECT("R$"&amp;TEXT(ROW()-E962+1,"#")),INDIRECT("P$"&amp;TEXT($F$1+INDIRECT("Q$"&amp;TEXT(ROW()-E962+1,"#"))+E962-1,"#")),"")</f>
        <v>#N/A</v>
      </c>
      <c r="T962" s="133" t="str">
        <f ca="1">IFERROR(VLOOKUP(O962,K$3181:O$3570,2,0),"")</f>
        <v/>
      </c>
      <c r="U962">
        <f ca="1">IFERROR(VLOOKUP(O962,K$3181:O$3570,3,0),0)</f>
        <v>0</v>
      </c>
      <c r="AH962" t="s">
        <v>13590</v>
      </c>
      <c r="AI962">
        <v>2.5080722808837798E-5</v>
      </c>
    </row>
    <row r="963" spans="1:35">
      <c r="A963" s="133">
        <f t="shared" ref="A963:A1013" si="86">A962</f>
        <v>17</v>
      </c>
      <c r="E963" s="133">
        <v>2</v>
      </c>
      <c r="F963" s="135" t="e">
        <f t="shared" ca="1" si="82"/>
        <v>#N/A</v>
      </c>
      <c r="J963" s="135" t="e">
        <f t="shared" ca="1" si="83"/>
        <v>#N/A</v>
      </c>
      <c r="N963" s="135" t="e">
        <f t="shared" ca="1" si="84"/>
        <v>#N/A</v>
      </c>
      <c r="S963" s="135" t="e">
        <f t="shared" ca="1" si="85"/>
        <v>#N/A</v>
      </c>
      <c r="AH963" t="s">
        <v>13591</v>
      </c>
      <c r="AI963">
        <v>3.38288024902343E-4</v>
      </c>
    </row>
    <row r="964" spans="1:35">
      <c r="A964" s="133">
        <f t="shared" si="86"/>
        <v>17</v>
      </c>
      <c r="E964" s="133">
        <v>3</v>
      </c>
      <c r="F964" s="135" t="e">
        <f t="shared" ca="1" si="82"/>
        <v>#N/A</v>
      </c>
      <c r="J964" s="135" t="e">
        <f t="shared" ca="1" si="83"/>
        <v>#N/A</v>
      </c>
      <c r="N964" s="135" t="e">
        <f t="shared" ca="1" si="84"/>
        <v>#N/A</v>
      </c>
      <c r="S964" s="135" t="e">
        <f t="shared" ca="1" si="85"/>
        <v>#N/A</v>
      </c>
      <c r="AH964" t="s">
        <v>13592</v>
      </c>
      <c r="AI964">
        <v>4.3636917114257801E-4</v>
      </c>
    </row>
    <row r="965" spans="1:35">
      <c r="A965" s="133">
        <f t="shared" si="86"/>
        <v>17</v>
      </c>
      <c r="E965" s="133">
        <v>4</v>
      </c>
      <c r="F965" s="135" t="e">
        <f t="shared" ca="1" si="82"/>
        <v>#N/A</v>
      </c>
      <c r="J965" s="135" t="e">
        <f t="shared" ca="1" si="83"/>
        <v>#N/A</v>
      </c>
      <c r="N965" s="135" t="e">
        <f t="shared" ca="1" si="84"/>
        <v>#N/A</v>
      </c>
      <c r="S965" s="135" t="e">
        <f t="shared" ca="1" si="85"/>
        <v>#N/A</v>
      </c>
      <c r="AH965" t="s">
        <v>13593</v>
      </c>
      <c r="AI965">
        <v>2.9577447509765604E-4</v>
      </c>
    </row>
    <row r="966" spans="1:35">
      <c r="A966" s="133">
        <f t="shared" si="86"/>
        <v>17</v>
      </c>
      <c r="E966" s="133">
        <v>5</v>
      </c>
      <c r="F966" s="135" t="e">
        <f t="shared" ca="1" si="82"/>
        <v>#N/A</v>
      </c>
      <c r="J966" s="135" t="e">
        <f t="shared" ca="1" si="83"/>
        <v>#N/A</v>
      </c>
      <c r="N966" s="135" t="e">
        <f t="shared" ca="1" si="84"/>
        <v>#N/A</v>
      </c>
      <c r="S966" s="135" t="e">
        <f t="shared" ca="1" si="85"/>
        <v>#N/A</v>
      </c>
      <c r="AH966" t="s">
        <v>13594</v>
      </c>
      <c r="AI966">
        <v>2.33979248046875E-4</v>
      </c>
    </row>
    <row r="967" spans="1:35">
      <c r="A967" s="133">
        <f t="shared" si="86"/>
        <v>17</v>
      </c>
      <c r="E967" s="133">
        <v>6</v>
      </c>
      <c r="F967" s="135" t="e">
        <f t="shared" ca="1" si="82"/>
        <v>#N/A</v>
      </c>
      <c r="J967" s="135" t="e">
        <f t="shared" ca="1" si="83"/>
        <v>#N/A</v>
      </c>
      <c r="N967" s="135" t="e">
        <f t="shared" ca="1" si="84"/>
        <v>#N/A</v>
      </c>
      <c r="S967" s="135" t="e">
        <f t="shared" ca="1" si="85"/>
        <v>#N/A</v>
      </c>
      <c r="AH967" t="s">
        <v>13595</v>
      </c>
      <c r="AI967">
        <v>5.4430230712890606E-4</v>
      </c>
    </row>
    <row r="968" spans="1:35">
      <c r="A968" s="133">
        <f t="shared" si="86"/>
        <v>17</v>
      </c>
      <c r="E968" s="133">
        <v>7</v>
      </c>
      <c r="F968" s="135" t="e">
        <f t="shared" ca="1" si="82"/>
        <v>#N/A</v>
      </c>
      <c r="J968" s="135" t="e">
        <f t="shared" ca="1" si="83"/>
        <v>#N/A</v>
      </c>
      <c r="N968" s="135" t="e">
        <f t="shared" ca="1" si="84"/>
        <v>#N/A</v>
      </c>
      <c r="S968" s="135" t="e">
        <f t="shared" ca="1" si="85"/>
        <v>#N/A</v>
      </c>
      <c r="AH968" t="s">
        <v>13596</v>
      </c>
      <c r="AI968">
        <v>7.2777648925781207E-4</v>
      </c>
    </row>
    <row r="969" spans="1:35">
      <c r="A969" s="133">
        <f t="shared" si="86"/>
        <v>17</v>
      </c>
      <c r="E969" s="133">
        <v>8</v>
      </c>
      <c r="F969" s="135" t="e">
        <f t="shared" ca="1" si="82"/>
        <v>#N/A</v>
      </c>
      <c r="J969" s="135" t="e">
        <f t="shared" ca="1" si="83"/>
        <v>#N/A</v>
      </c>
      <c r="N969" s="135" t="e">
        <f t="shared" ca="1" si="84"/>
        <v>#N/A</v>
      </c>
      <c r="S969" s="135" t="e">
        <f t="shared" ca="1" si="85"/>
        <v>#N/A</v>
      </c>
      <c r="AH969" t="s">
        <v>13597</v>
      </c>
      <c r="AI969">
        <v>1.8110256958007802E-4</v>
      </c>
    </row>
    <row r="970" spans="1:35">
      <c r="A970" s="133">
        <f t="shared" si="86"/>
        <v>17</v>
      </c>
      <c r="E970" s="133">
        <v>9</v>
      </c>
      <c r="F970" s="135" t="e">
        <f t="shared" ca="1" si="82"/>
        <v>#N/A</v>
      </c>
      <c r="J970" s="135" t="e">
        <f t="shared" ca="1" si="83"/>
        <v>#N/A</v>
      </c>
      <c r="N970" s="135" t="e">
        <f t="shared" ca="1" si="84"/>
        <v>#N/A</v>
      </c>
      <c r="S970" s="135" t="e">
        <f t="shared" ca="1" si="85"/>
        <v>#N/A</v>
      </c>
      <c r="AH970" t="s">
        <v>13598</v>
      </c>
      <c r="AI970">
        <v>2.52842361450195E-4</v>
      </c>
    </row>
    <row r="971" spans="1:35">
      <c r="A971" s="133">
        <f t="shared" si="86"/>
        <v>17</v>
      </c>
      <c r="E971" s="133">
        <v>10</v>
      </c>
      <c r="F971" s="135" t="e">
        <f t="shared" ca="1" si="82"/>
        <v>#N/A</v>
      </c>
      <c r="N971" s="135" t="e">
        <f t="shared" ca="1" si="84"/>
        <v>#N/A</v>
      </c>
      <c r="S971" s="135" t="e">
        <f t="shared" ca="1" si="85"/>
        <v>#N/A</v>
      </c>
      <c r="AH971" t="s">
        <v>13599</v>
      </c>
      <c r="AI971">
        <v>3.3648324584960895E-4</v>
      </c>
    </row>
    <row r="972" spans="1:35">
      <c r="A972" s="133">
        <f t="shared" si="86"/>
        <v>17</v>
      </c>
      <c r="E972" s="133">
        <v>11</v>
      </c>
      <c r="F972" s="135" t="e">
        <f t="shared" ca="1" si="82"/>
        <v>#N/A</v>
      </c>
      <c r="N972" s="135" t="e">
        <f t="shared" ca="1" si="84"/>
        <v>#N/A</v>
      </c>
      <c r="S972" s="135" t="e">
        <f t="shared" ca="1" si="85"/>
        <v>#N/A</v>
      </c>
      <c r="AH972" t="s">
        <v>13600</v>
      </c>
      <c r="AI972">
        <v>5.6850006103515598E-4</v>
      </c>
    </row>
    <row r="973" spans="1:35">
      <c r="A973" s="133">
        <f t="shared" si="86"/>
        <v>17</v>
      </c>
      <c r="E973" s="133">
        <v>12</v>
      </c>
      <c r="F973" s="135" t="e">
        <f t="shared" ca="1" si="82"/>
        <v>#N/A</v>
      </c>
      <c r="N973" s="135" t="e">
        <f t="shared" ca="1" si="84"/>
        <v>#N/A</v>
      </c>
      <c r="S973" s="135" t="e">
        <f t="shared" ca="1" si="85"/>
        <v>#N/A</v>
      </c>
      <c r="AH973" t="s">
        <v>13601</v>
      </c>
      <c r="AI973">
        <v>5.3442028808593702E-4</v>
      </c>
    </row>
    <row r="974" spans="1:35">
      <c r="A974" s="133">
        <f t="shared" si="86"/>
        <v>17</v>
      </c>
      <c r="E974" s="133">
        <v>13</v>
      </c>
      <c r="F974" s="135" t="e">
        <f t="shared" ca="1" si="82"/>
        <v>#N/A</v>
      </c>
      <c r="N974" s="135" t="e">
        <f t="shared" ca="1" si="84"/>
        <v>#N/A</v>
      </c>
      <c r="S974" s="135" t="e">
        <f t="shared" ca="1" si="85"/>
        <v>#N/A</v>
      </c>
      <c r="AH974" t="s">
        <v>13602</v>
      </c>
      <c r="AI974">
        <v>5.4555200195312498E-4</v>
      </c>
    </row>
    <row r="975" spans="1:35">
      <c r="A975" s="133">
        <f t="shared" si="86"/>
        <v>17</v>
      </c>
      <c r="E975" s="133">
        <v>14</v>
      </c>
      <c r="F975" s="135" t="e">
        <f t="shared" ca="1" si="82"/>
        <v>#N/A</v>
      </c>
      <c r="N975" s="135" t="e">
        <f t="shared" ca="1" si="84"/>
        <v>#N/A</v>
      </c>
      <c r="S975" s="135" t="e">
        <f t="shared" ca="1" si="85"/>
        <v>#N/A</v>
      </c>
      <c r="AH975" t="s">
        <v>13603</v>
      </c>
      <c r="AI975">
        <v>4.6389663696288998E-4</v>
      </c>
    </row>
    <row r="976" spans="1:35">
      <c r="A976" s="133">
        <f t="shared" si="86"/>
        <v>17</v>
      </c>
      <c r="E976" s="133">
        <v>15</v>
      </c>
      <c r="F976" s="135" t="e">
        <f t="shared" ca="1" si="82"/>
        <v>#N/A</v>
      </c>
      <c r="N976" s="135" t="e">
        <f t="shared" ca="1" si="84"/>
        <v>#N/A</v>
      </c>
      <c r="S976" s="135" t="e">
        <f t="shared" ca="1" si="85"/>
        <v>#N/A</v>
      </c>
      <c r="AH976" t="s">
        <v>13604</v>
      </c>
      <c r="AI976">
        <v>1.00857818603515E-4</v>
      </c>
    </row>
    <row r="977" spans="1:35">
      <c r="A977" s="133">
        <f t="shared" si="86"/>
        <v>17</v>
      </c>
      <c r="E977" s="133">
        <v>16</v>
      </c>
      <c r="F977" s="135" t="e">
        <f t="shared" ca="1" si="82"/>
        <v>#N/A</v>
      </c>
      <c r="N977" s="135" t="e">
        <f t="shared" ca="1" si="84"/>
        <v>#N/A</v>
      </c>
      <c r="S977" s="135" t="e">
        <f t="shared" ca="1" si="85"/>
        <v>#N/A</v>
      </c>
      <c r="AH977" t="s">
        <v>13605</v>
      </c>
      <c r="AI977">
        <v>2.5087905883788999E-4</v>
      </c>
    </row>
    <row r="978" spans="1:35">
      <c r="A978" s="133">
        <f t="shared" si="86"/>
        <v>17</v>
      </c>
      <c r="E978" s="133">
        <v>17</v>
      </c>
      <c r="F978" s="135" t="e">
        <f t="shared" ca="1" si="82"/>
        <v>#N/A</v>
      </c>
      <c r="N978" s="135" t="e">
        <f t="shared" ca="1" si="84"/>
        <v>#N/A</v>
      </c>
      <c r="S978" s="135" t="e">
        <f t="shared" ca="1" si="85"/>
        <v>#N/A</v>
      </c>
      <c r="AH978" t="s">
        <v>13606</v>
      </c>
      <c r="AI978">
        <v>6.6473754882812497E-4</v>
      </c>
    </row>
    <row r="979" spans="1:35">
      <c r="A979" s="133">
        <f t="shared" si="86"/>
        <v>17</v>
      </c>
      <c r="E979" s="133">
        <v>18</v>
      </c>
      <c r="F979" s="135" t="e">
        <f t="shared" ca="1" si="82"/>
        <v>#N/A</v>
      </c>
      <c r="N979" s="135" t="e">
        <f t="shared" ca="1" si="84"/>
        <v>#N/A</v>
      </c>
      <c r="S979" s="135" t="e">
        <f t="shared" ca="1" si="85"/>
        <v>#N/A</v>
      </c>
      <c r="AH979" t="s">
        <v>13607</v>
      </c>
      <c r="AI979">
        <v>1.66184783935546E-4</v>
      </c>
    </row>
    <row r="980" spans="1:35">
      <c r="A980" s="133">
        <f t="shared" si="86"/>
        <v>17</v>
      </c>
      <c r="E980" s="133">
        <v>19</v>
      </c>
      <c r="F980" s="135" t="e">
        <f t="shared" ca="1" si="82"/>
        <v>#N/A</v>
      </c>
      <c r="N980" s="135" t="e">
        <f t="shared" ca="1" si="84"/>
        <v>#N/A</v>
      </c>
      <c r="S980" s="135" t="e">
        <f t="shared" ca="1" si="85"/>
        <v>#N/A</v>
      </c>
      <c r="AH980" t="s">
        <v>13608</v>
      </c>
      <c r="AI980">
        <v>4.2382675170898399E-4</v>
      </c>
    </row>
    <row r="981" spans="1:35">
      <c r="A981" s="133">
        <f t="shared" si="86"/>
        <v>17</v>
      </c>
      <c r="E981" s="133">
        <v>20</v>
      </c>
      <c r="F981" s="135" t="e">
        <f t="shared" ca="1" si="82"/>
        <v>#N/A</v>
      </c>
      <c r="N981" s="135" t="e">
        <f t="shared" ca="1" si="84"/>
        <v>#N/A</v>
      </c>
      <c r="S981" s="135" t="e">
        <f t="shared" ca="1" si="85"/>
        <v>#N/A</v>
      </c>
      <c r="AH981" t="s">
        <v>13609</v>
      </c>
      <c r="AI981">
        <v>1.6903445434570302E-4</v>
      </c>
    </row>
    <row r="982" spans="1:35">
      <c r="A982" s="133">
        <f t="shared" si="86"/>
        <v>17</v>
      </c>
      <c r="E982" s="133">
        <v>21</v>
      </c>
      <c r="F982" s="135" t="e">
        <f t="shared" ca="1" si="82"/>
        <v>#N/A</v>
      </c>
      <c r="N982" s="135" t="e">
        <f t="shared" ca="1" si="84"/>
        <v>#N/A</v>
      </c>
      <c r="S982" s="135" t="e">
        <f t="shared" ca="1" si="85"/>
        <v>#N/A</v>
      </c>
      <c r="AH982" t="s">
        <v>13610</v>
      </c>
      <c r="AI982">
        <v>1.17705373764038E-5</v>
      </c>
    </row>
    <row r="983" spans="1:35">
      <c r="A983" s="133">
        <f t="shared" si="86"/>
        <v>17</v>
      </c>
      <c r="E983" s="133">
        <v>22</v>
      </c>
      <c r="F983" s="135" t="e">
        <f t="shared" ca="1" si="82"/>
        <v>#N/A</v>
      </c>
      <c r="N983" s="135" t="e">
        <f t="shared" ca="1" si="84"/>
        <v>#N/A</v>
      </c>
      <c r="S983" s="135" t="e">
        <f t="shared" ca="1" si="85"/>
        <v>#N/A</v>
      </c>
      <c r="AH983" t="s">
        <v>13611</v>
      </c>
      <c r="AI983">
        <v>5.7772644042968697E-5</v>
      </c>
    </row>
    <row r="984" spans="1:35">
      <c r="A984" s="133">
        <f t="shared" si="86"/>
        <v>17</v>
      </c>
      <c r="E984" s="133">
        <v>23</v>
      </c>
      <c r="F984" s="135" t="e">
        <f t="shared" ca="1" si="82"/>
        <v>#N/A</v>
      </c>
      <c r="N984" s="135" t="e">
        <f t="shared" ca="1" si="84"/>
        <v>#N/A</v>
      </c>
      <c r="S984" s="135" t="e">
        <f t="shared" ca="1" si="85"/>
        <v>#N/A</v>
      </c>
      <c r="AH984" t="s">
        <v>13612</v>
      </c>
      <c r="AI984">
        <v>5.67473205566406E-4</v>
      </c>
    </row>
    <row r="985" spans="1:35">
      <c r="A985" s="133">
        <f t="shared" si="86"/>
        <v>17</v>
      </c>
      <c r="E985" s="133">
        <v>24</v>
      </c>
      <c r="S985" s="135" t="e">
        <f t="shared" ca="1" si="85"/>
        <v>#N/A</v>
      </c>
      <c r="AH985" t="s">
        <v>13613</v>
      </c>
      <c r="AI985">
        <v>8.3289688110351504E-5</v>
      </c>
    </row>
    <row r="986" spans="1:35">
      <c r="A986" s="133">
        <f t="shared" si="86"/>
        <v>17</v>
      </c>
      <c r="E986" s="133">
        <v>25</v>
      </c>
      <c r="S986" s="135" t="e">
        <f t="shared" ca="1" si="85"/>
        <v>#N/A</v>
      </c>
      <c r="AH986" t="s">
        <v>13614</v>
      </c>
      <c r="AI986">
        <v>5.0315493774413995E-4</v>
      </c>
    </row>
    <row r="987" spans="1:35">
      <c r="A987" s="133">
        <f t="shared" si="86"/>
        <v>17</v>
      </c>
      <c r="E987" s="133">
        <v>26</v>
      </c>
      <c r="S987" s="135" t="e">
        <f t="shared" ca="1" si="85"/>
        <v>#N/A</v>
      </c>
      <c r="AH987" t="s">
        <v>13615</v>
      </c>
      <c r="AI987">
        <v>4.7038146972656198E-4</v>
      </c>
    </row>
    <row r="988" spans="1:35">
      <c r="A988" s="133">
        <f t="shared" si="86"/>
        <v>17</v>
      </c>
      <c r="E988" s="133">
        <v>27</v>
      </c>
      <c r="S988" s="135" t="e">
        <f t="shared" ca="1" si="85"/>
        <v>#N/A</v>
      </c>
      <c r="AH988" t="s">
        <v>13616</v>
      </c>
      <c r="AI988">
        <v>4.2963879394531198E-4</v>
      </c>
    </row>
    <row r="989" spans="1:35">
      <c r="A989" s="133">
        <f t="shared" si="86"/>
        <v>17</v>
      </c>
      <c r="E989" s="133">
        <v>28</v>
      </c>
      <c r="S989" s="135" t="e">
        <f t="shared" ca="1" si="85"/>
        <v>#N/A</v>
      </c>
      <c r="AH989" t="s">
        <v>13617</v>
      </c>
      <c r="AI989">
        <v>2.4050241088867098E-4</v>
      </c>
    </row>
    <row r="990" spans="1:35">
      <c r="A990" s="133">
        <f t="shared" si="86"/>
        <v>17</v>
      </c>
      <c r="E990" s="133">
        <v>29</v>
      </c>
      <c r="S990" s="135" t="e">
        <f t="shared" ca="1" si="85"/>
        <v>#N/A</v>
      </c>
      <c r="AH990" t="s">
        <v>13618</v>
      </c>
      <c r="AI990">
        <v>2.6450909423828104E-4</v>
      </c>
    </row>
    <row r="991" spans="1:35">
      <c r="A991" s="133">
        <f t="shared" si="86"/>
        <v>17</v>
      </c>
      <c r="E991" s="133">
        <v>30</v>
      </c>
      <c r="S991" s="135" t="e">
        <f t="shared" ca="1" si="85"/>
        <v>#N/A</v>
      </c>
      <c r="AH991" t="s">
        <v>13619</v>
      </c>
      <c r="AI991">
        <v>3.57202087402343E-4</v>
      </c>
    </row>
    <row r="992" spans="1:35">
      <c r="A992" s="133">
        <f t="shared" si="86"/>
        <v>17</v>
      </c>
      <c r="E992" s="133">
        <v>31</v>
      </c>
      <c r="S992" s="135" t="e">
        <f t="shared" ca="1" si="85"/>
        <v>#N/A</v>
      </c>
      <c r="AH992" t="s">
        <v>13620</v>
      </c>
      <c r="AI992">
        <v>4.8211056518554605E-4</v>
      </c>
    </row>
    <row r="993" spans="1:35">
      <c r="A993" s="133">
        <f t="shared" si="86"/>
        <v>17</v>
      </c>
      <c r="E993" s="133">
        <v>32</v>
      </c>
      <c r="S993" s="135" t="e">
        <f t="shared" ca="1" si="85"/>
        <v>#N/A</v>
      </c>
      <c r="AH993" t="s">
        <v>13621</v>
      </c>
      <c r="AI993">
        <v>1.5238716125488198E-4</v>
      </c>
    </row>
    <row r="994" spans="1:35">
      <c r="A994" s="133">
        <f t="shared" si="86"/>
        <v>17</v>
      </c>
      <c r="E994" s="133">
        <v>33</v>
      </c>
      <c r="S994" s="135" t="e">
        <f t="shared" ca="1" si="85"/>
        <v>#N/A</v>
      </c>
      <c r="AH994" t="s">
        <v>13622</v>
      </c>
      <c r="AI994">
        <v>4.2626577758789002E-4</v>
      </c>
    </row>
    <row r="995" spans="1:35">
      <c r="A995" s="133">
        <f t="shared" si="86"/>
        <v>17</v>
      </c>
      <c r="E995" s="133">
        <v>34</v>
      </c>
      <c r="S995" s="135" t="e">
        <f t="shared" ca="1" si="85"/>
        <v>#N/A</v>
      </c>
      <c r="AH995" t="s">
        <v>13623</v>
      </c>
      <c r="AI995">
        <v>4.2523486328125001E-4</v>
      </c>
    </row>
    <row r="996" spans="1:35">
      <c r="A996" s="133">
        <f t="shared" si="86"/>
        <v>17</v>
      </c>
      <c r="E996" s="133">
        <v>35</v>
      </c>
      <c r="S996" s="135" t="e">
        <f t="shared" ca="1" si="85"/>
        <v>#N/A</v>
      </c>
    </row>
    <row r="997" spans="1:35">
      <c r="A997" s="133">
        <f t="shared" si="86"/>
        <v>17</v>
      </c>
      <c r="E997" s="133">
        <v>36</v>
      </c>
      <c r="S997" s="135" t="e">
        <f t="shared" ca="1" si="85"/>
        <v>#N/A</v>
      </c>
    </row>
    <row r="998" spans="1:35">
      <c r="A998" s="133">
        <f t="shared" si="86"/>
        <v>17</v>
      </c>
      <c r="E998" s="133">
        <v>37</v>
      </c>
      <c r="S998" s="135" t="e">
        <f t="shared" ca="1" si="85"/>
        <v>#N/A</v>
      </c>
    </row>
    <row r="999" spans="1:35">
      <c r="A999" s="133">
        <f t="shared" si="86"/>
        <v>17</v>
      </c>
      <c r="E999" s="133">
        <v>38</v>
      </c>
      <c r="S999" s="135" t="e">
        <f t="shared" ca="1" si="85"/>
        <v>#N/A</v>
      </c>
    </row>
    <row r="1000" spans="1:35">
      <c r="A1000" s="133">
        <f t="shared" si="86"/>
        <v>17</v>
      </c>
      <c r="E1000" s="133">
        <v>39</v>
      </c>
      <c r="S1000" s="135" t="e">
        <f t="shared" ca="1" si="85"/>
        <v>#N/A</v>
      </c>
    </row>
    <row r="1001" spans="1:35">
      <c r="A1001" s="133">
        <f t="shared" si="86"/>
        <v>17</v>
      </c>
      <c r="E1001" s="133">
        <v>40</v>
      </c>
      <c r="S1001" s="135" t="e">
        <f t="shared" ca="1" si="85"/>
        <v>#N/A</v>
      </c>
    </row>
    <row r="1002" spans="1:35">
      <c r="A1002" s="133">
        <f t="shared" si="86"/>
        <v>17</v>
      </c>
      <c r="E1002" s="133">
        <v>41</v>
      </c>
      <c r="S1002" s="135" t="e">
        <f t="shared" ca="1" si="85"/>
        <v>#N/A</v>
      </c>
    </row>
    <row r="1003" spans="1:35">
      <c r="A1003" s="133">
        <f t="shared" si="86"/>
        <v>17</v>
      </c>
      <c r="E1003" s="133">
        <v>42</v>
      </c>
      <c r="S1003" s="135" t="e">
        <f t="shared" ca="1" si="85"/>
        <v>#N/A</v>
      </c>
    </row>
    <row r="1004" spans="1:35">
      <c r="A1004" s="133">
        <f t="shared" si="86"/>
        <v>17</v>
      </c>
      <c r="E1004" s="133">
        <v>43</v>
      </c>
      <c r="S1004" s="135" t="e">
        <f t="shared" ca="1" si="85"/>
        <v>#N/A</v>
      </c>
    </row>
    <row r="1005" spans="1:35">
      <c r="A1005" s="133">
        <f t="shared" si="86"/>
        <v>17</v>
      </c>
      <c r="E1005" s="133">
        <v>44</v>
      </c>
      <c r="S1005" s="135" t="e">
        <f t="shared" ca="1" si="85"/>
        <v>#N/A</v>
      </c>
    </row>
    <row r="1006" spans="1:35">
      <c r="A1006" s="133">
        <f t="shared" si="86"/>
        <v>17</v>
      </c>
      <c r="E1006" s="133">
        <v>45</v>
      </c>
      <c r="S1006" s="135" t="e">
        <f t="shared" ca="1" si="85"/>
        <v>#N/A</v>
      </c>
    </row>
    <row r="1007" spans="1:35">
      <c r="A1007" s="133">
        <f t="shared" si="86"/>
        <v>17</v>
      </c>
      <c r="E1007" s="133">
        <v>46</v>
      </c>
      <c r="S1007" s="135" t="e">
        <f t="shared" ca="1" si="85"/>
        <v>#N/A</v>
      </c>
    </row>
    <row r="1008" spans="1:35">
      <c r="A1008" s="133">
        <f t="shared" si="86"/>
        <v>17</v>
      </c>
      <c r="E1008" s="133">
        <v>47</v>
      </c>
      <c r="S1008" s="135" t="e">
        <f t="shared" ca="1" si="85"/>
        <v>#N/A</v>
      </c>
    </row>
    <row r="1009" spans="1:21">
      <c r="A1009" s="133">
        <f t="shared" si="86"/>
        <v>17</v>
      </c>
      <c r="E1009" s="133">
        <v>48</v>
      </c>
      <c r="S1009" s="135" t="e">
        <f t="shared" ca="1" si="85"/>
        <v>#N/A</v>
      </c>
    </row>
    <row r="1010" spans="1:21">
      <c r="A1010" s="133">
        <f t="shared" si="86"/>
        <v>17</v>
      </c>
      <c r="E1010" s="133">
        <v>49</v>
      </c>
      <c r="S1010" s="135" t="e">
        <f t="shared" ca="1" si="85"/>
        <v>#N/A</v>
      </c>
    </row>
    <row r="1011" spans="1:21">
      <c r="A1011" s="133">
        <f t="shared" si="86"/>
        <v>17</v>
      </c>
      <c r="E1011" s="133">
        <v>50</v>
      </c>
      <c r="S1011" s="135" t="e">
        <f t="shared" ca="1" si="85"/>
        <v>#N/A</v>
      </c>
    </row>
    <row r="1012" spans="1:21">
      <c r="A1012" s="133">
        <f t="shared" si="86"/>
        <v>17</v>
      </c>
      <c r="E1012" s="133">
        <v>51</v>
      </c>
      <c r="S1012" s="135" t="e">
        <f t="shared" ca="1" si="85"/>
        <v>#N/A</v>
      </c>
    </row>
    <row r="1013" spans="1:21">
      <c r="A1013" s="133">
        <f t="shared" si="86"/>
        <v>17</v>
      </c>
      <c r="E1013" s="133">
        <v>52</v>
      </c>
      <c r="S1013" s="135" t="e">
        <f t="shared" ca="1" si="85"/>
        <v>#N/A</v>
      </c>
    </row>
    <row r="1022" spans="1:21">
      <c r="A1022" s="133">
        <f>(ROW()+58)/60</f>
        <v>18</v>
      </c>
      <c r="B1022" s="134">
        <f ca="1">INDIRECT("select!E"&amp;TEXT($B$1+A1022,"#"))</f>
        <v>0</v>
      </c>
      <c r="C1022" s="133" t="e">
        <f ca="1">VLOOKUP(B1022,$A$3181:$D$3190,4,0)</f>
        <v>#N/A</v>
      </c>
      <c r="D1022" s="133" t="e">
        <f ca="1">VLOOKUP(B1022,$A$3181:$D$3190,3,0)</f>
        <v>#N/A</v>
      </c>
      <c r="E1022" s="133">
        <v>1</v>
      </c>
      <c r="F1022" s="135" t="e">
        <f t="shared" ref="F1022:F1044" ca="1" si="87">IF(E1022&lt;=INDIRECT("D$"&amp;TEXT(ROW()-E1022+1,"#")),INDIRECT("E$"&amp;TEXT($F$1+INDIRECT("C$"&amp;TEXT(ROW()-E1022+1,"#"))+E1022-1,"#")),"")</f>
        <v>#N/A</v>
      </c>
      <c r="G1022" s="134">
        <f ca="1">INDIRECT("select!G"&amp;TEXT($B$1+A1022,"#"))</f>
        <v>0</v>
      </c>
      <c r="H1022" s="133" t="e">
        <f ca="1">VLOOKUP(G1022,E$3181:G$3219,3,0)</f>
        <v>#N/A</v>
      </c>
      <c r="I1022" s="133" t="e">
        <f ca="1">VLOOKUP(G1022,E$3181:G$3219,2,0)</f>
        <v>#N/A</v>
      </c>
      <c r="J1022" s="135" t="e">
        <f t="shared" ref="J1022:J1030" ca="1" si="88">IF(E1022&lt;=INDIRECT("I$"&amp;TEXT(ROW()-E1022+1,"#")),INDIRECT("H$"&amp;TEXT($F$1+INDIRECT("H$"&amp;TEXT(ROW()-E1022+1,"#"))+E1022-1,"#")),"")</f>
        <v>#N/A</v>
      </c>
      <c r="K1022" s="136">
        <f ca="1">INDIRECT("select!H"&amp;TEXT($B$1+A1022,"#"))</f>
        <v>0</v>
      </c>
      <c r="L1022" s="133" t="e">
        <f ca="1">VLOOKUP(K1022,H$3181:J$3287,3,0)</f>
        <v>#N/A</v>
      </c>
      <c r="M1022" s="133" t="e">
        <f ca="1">VLOOKUP(K1022,H$3181:J$3287,2,0)</f>
        <v>#N/A</v>
      </c>
      <c r="N1022" s="135" t="e">
        <f t="shared" ref="N1022:N1044" ca="1" si="89">IF(E1022&lt;=INDIRECT("M$"&amp;TEXT(ROW()-E1022+1,"#")),INDIRECT("K$"&amp;TEXT($F$1+INDIRECT("L$"&amp;TEXT(ROW()-E1022+1,"#"))+E1022-1,"#")),"")</f>
        <v>#N/A</v>
      </c>
      <c r="O1022" s="136">
        <f ca="1">INDIRECT("select!I"&amp;TEXT($B$1+A1022,"#"))</f>
        <v>0</v>
      </c>
      <c r="Q1022" s="133" t="e">
        <f ca="1">VLOOKUP(O1022,K$3181:O$3570,5,0)</f>
        <v>#N/A</v>
      </c>
      <c r="R1022" s="133" t="e">
        <f ca="1">VLOOKUP(O1022,K$3181:O$3570,4,0)</f>
        <v>#N/A</v>
      </c>
      <c r="S1022" s="135" t="e">
        <f t="shared" ref="S1022:S1073" ca="1" si="90">IF(E1022&lt;=INDIRECT("R$"&amp;TEXT(ROW()-E1022+1,"#")),INDIRECT("P$"&amp;TEXT($F$1+INDIRECT("Q$"&amp;TEXT(ROW()-E1022+1,"#"))+E1022-1,"#")),"")</f>
        <v>#N/A</v>
      </c>
      <c r="T1022" s="133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3">
        <f t="shared" ref="A1023:A1073" si="91">A1022</f>
        <v>18</v>
      </c>
      <c r="E1023" s="133">
        <v>2</v>
      </c>
      <c r="F1023" s="135" t="e">
        <f t="shared" ca="1" si="87"/>
        <v>#N/A</v>
      </c>
      <c r="J1023" s="135" t="e">
        <f t="shared" ca="1" si="88"/>
        <v>#N/A</v>
      </c>
      <c r="N1023" s="135" t="e">
        <f t="shared" ca="1" si="89"/>
        <v>#N/A</v>
      </c>
      <c r="S1023" s="135" t="e">
        <f t="shared" ca="1" si="90"/>
        <v>#N/A</v>
      </c>
    </row>
    <row r="1024" spans="1:21">
      <c r="A1024" s="133">
        <f t="shared" si="91"/>
        <v>18</v>
      </c>
      <c r="E1024" s="133">
        <v>3</v>
      </c>
      <c r="F1024" s="135" t="e">
        <f t="shared" ca="1" si="87"/>
        <v>#N/A</v>
      </c>
      <c r="J1024" s="135" t="e">
        <f t="shared" ca="1" si="88"/>
        <v>#N/A</v>
      </c>
      <c r="N1024" s="135" t="e">
        <f t="shared" ca="1" si="89"/>
        <v>#N/A</v>
      </c>
      <c r="S1024" s="135" t="e">
        <f t="shared" ca="1" si="90"/>
        <v>#N/A</v>
      </c>
    </row>
    <row r="1025" spans="1:19">
      <c r="A1025" s="133">
        <f t="shared" si="91"/>
        <v>18</v>
      </c>
      <c r="E1025" s="133">
        <v>4</v>
      </c>
      <c r="F1025" s="135" t="e">
        <f t="shared" ca="1" si="87"/>
        <v>#N/A</v>
      </c>
      <c r="J1025" s="135" t="e">
        <f t="shared" ca="1" si="88"/>
        <v>#N/A</v>
      </c>
      <c r="N1025" s="135" t="e">
        <f t="shared" ca="1" si="89"/>
        <v>#N/A</v>
      </c>
      <c r="S1025" s="135" t="e">
        <f t="shared" ca="1" si="90"/>
        <v>#N/A</v>
      </c>
    </row>
    <row r="1026" spans="1:19">
      <c r="A1026" s="133">
        <f t="shared" si="91"/>
        <v>18</v>
      </c>
      <c r="E1026" s="133">
        <v>5</v>
      </c>
      <c r="F1026" s="135" t="e">
        <f t="shared" ca="1" si="87"/>
        <v>#N/A</v>
      </c>
      <c r="J1026" s="135" t="e">
        <f t="shared" ca="1" si="88"/>
        <v>#N/A</v>
      </c>
      <c r="N1026" s="135" t="e">
        <f t="shared" ca="1" si="89"/>
        <v>#N/A</v>
      </c>
      <c r="S1026" s="135" t="e">
        <f t="shared" ca="1" si="90"/>
        <v>#N/A</v>
      </c>
    </row>
    <row r="1027" spans="1:19">
      <c r="A1027" s="133">
        <f t="shared" si="91"/>
        <v>18</v>
      </c>
      <c r="E1027" s="133">
        <v>6</v>
      </c>
      <c r="F1027" s="135" t="e">
        <f t="shared" ca="1" si="87"/>
        <v>#N/A</v>
      </c>
      <c r="J1027" s="135" t="e">
        <f t="shared" ca="1" si="88"/>
        <v>#N/A</v>
      </c>
      <c r="N1027" s="135" t="e">
        <f t="shared" ca="1" si="89"/>
        <v>#N/A</v>
      </c>
      <c r="S1027" s="135" t="e">
        <f t="shared" ca="1" si="90"/>
        <v>#N/A</v>
      </c>
    </row>
    <row r="1028" spans="1:19">
      <c r="A1028" s="133">
        <f t="shared" si="91"/>
        <v>18</v>
      </c>
      <c r="E1028" s="133">
        <v>7</v>
      </c>
      <c r="F1028" s="135" t="e">
        <f t="shared" ca="1" si="87"/>
        <v>#N/A</v>
      </c>
      <c r="J1028" s="135" t="e">
        <f t="shared" ca="1" si="88"/>
        <v>#N/A</v>
      </c>
      <c r="N1028" s="135" t="e">
        <f t="shared" ca="1" si="89"/>
        <v>#N/A</v>
      </c>
      <c r="S1028" s="135" t="e">
        <f t="shared" ca="1" si="90"/>
        <v>#N/A</v>
      </c>
    </row>
    <row r="1029" spans="1:19">
      <c r="A1029" s="133">
        <f t="shared" si="91"/>
        <v>18</v>
      </c>
      <c r="E1029" s="133">
        <v>8</v>
      </c>
      <c r="F1029" s="135" t="e">
        <f t="shared" ca="1" si="87"/>
        <v>#N/A</v>
      </c>
      <c r="J1029" s="135" t="e">
        <f t="shared" ca="1" si="88"/>
        <v>#N/A</v>
      </c>
      <c r="N1029" s="135" t="e">
        <f t="shared" ca="1" si="89"/>
        <v>#N/A</v>
      </c>
      <c r="S1029" s="135" t="e">
        <f t="shared" ca="1" si="90"/>
        <v>#N/A</v>
      </c>
    </row>
    <row r="1030" spans="1:19">
      <c r="A1030" s="133">
        <f t="shared" si="91"/>
        <v>18</v>
      </c>
      <c r="E1030" s="133">
        <v>9</v>
      </c>
      <c r="F1030" s="135" t="e">
        <f t="shared" ca="1" si="87"/>
        <v>#N/A</v>
      </c>
      <c r="J1030" s="135" t="e">
        <f t="shared" ca="1" si="88"/>
        <v>#N/A</v>
      </c>
      <c r="N1030" s="135" t="e">
        <f t="shared" ca="1" si="89"/>
        <v>#N/A</v>
      </c>
      <c r="S1030" s="135" t="e">
        <f t="shared" ca="1" si="90"/>
        <v>#N/A</v>
      </c>
    </row>
    <row r="1031" spans="1:19">
      <c r="A1031" s="133">
        <f t="shared" si="91"/>
        <v>18</v>
      </c>
      <c r="E1031" s="133">
        <v>10</v>
      </c>
      <c r="F1031" s="135" t="e">
        <f t="shared" ca="1" si="87"/>
        <v>#N/A</v>
      </c>
      <c r="N1031" s="135" t="e">
        <f t="shared" ca="1" si="89"/>
        <v>#N/A</v>
      </c>
      <c r="S1031" s="135" t="e">
        <f t="shared" ca="1" si="90"/>
        <v>#N/A</v>
      </c>
    </row>
    <row r="1032" spans="1:19">
      <c r="A1032" s="133">
        <f t="shared" si="91"/>
        <v>18</v>
      </c>
      <c r="E1032" s="133">
        <v>11</v>
      </c>
      <c r="F1032" s="135" t="e">
        <f t="shared" ca="1" si="87"/>
        <v>#N/A</v>
      </c>
      <c r="N1032" s="135" t="e">
        <f t="shared" ca="1" si="89"/>
        <v>#N/A</v>
      </c>
      <c r="S1032" s="135" t="e">
        <f t="shared" ca="1" si="90"/>
        <v>#N/A</v>
      </c>
    </row>
    <row r="1033" spans="1:19">
      <c r="A1033" s="133">
        <f t="shared" si="91"/>
        <v>18</v>
      </c>
      <c r="E1033" s="133">
        <v>12</v>
      </c>
      <c r="F1033" s="135" t="e">
        <f t="shared" ca="1" si="87"/>
        <v>#N/A</v>
      </c>
      <c r="N1033" s="135" t="e">
        <f t="shared" ca="1" si="89"/>
        <v>#N/A</v>
      </c>
      <c r="S1033" s="135" t="e">
        <f t="shared" ca="1" si="90"/>
        <v>#N/A</v>
      </c>
    </row>
    <row r="1034" spans="1:19">
      <c r="A1034" s="133">
        <f t="shared" si="91"/>
        <v>18</v>
      </c>
      <c r="E1034" s="133">
        <v>13</v>
      </c>
      <c r="F1034" s="135" t="e">
        <f t="shared" ca="1" si="87"/>
        <v>#N/A</v>
      </c>
      <c r="N1034" s="135" t="e">
        <f t="shared" ca="1" si="89"/>
        <v>#N/A</v>
      </c>
      <c r="S1034" s="135" t="e">
        <f t="shared" ca="1" si="90"/>
        <v>#N/A</v>
      </c>
    </row>
    <row r="1035" spans="1:19">
      <c r="A1035" s="133">
        <f t="shared" si="91"/>
        <v>18</v>
      </c>
      <c r="E1035" s="133">
        <v>14</v>
      </c>
      <c r="F1035" s="135" t="e">
        <f t="shared" ca="1" si="87"/>
        <v>#N/A</v>
      </c>
      <c r="N1035" s="135" t="e">
        <f t="shared" ca="1" si="89"/>
        <v>#N/A</v>
      </c>
      <c r="S1035" s="135" t="e">
        <f t="shared" ca="1" si="90"/>
        <v>#N/A</v>
      </c>
    </row>
    <row r="1036" spans="1:19">
      <c r="A1036" s="133">
        <f t="shared" si="91"/>
        <v>18</v>
      </c>
      <c r="E1036" s="133">
        <v>15</v>
      </c>
      <c r="F1036" s="135" t="e">
        <f t="shared" ca="1" si="87"/>
        <v>#N/A</v>
      </c>
      <c r="N1036" s="135" t="e">
        <f t="shared" ca="1" si="89"/>
        <v>#N/A</v>
      </c>
      <c r="S1036" s="135" t="e">
        <f t="shared" ca="1" si="90"/>
        <v>#N/A</v>
      </c>
    </row>
    <row r="1037" spans="1:19">
      <c r="A1037" s="133">
        <f t="shared" si="91"/>
        <v>18</v>
      </c>
      <c r="E1037" s="133">
        <v>16</v>
      </c>
      <c r="F1037" s="135" t="e">
        <f t="shared" ca="1" si="87"/>
        <v>#N/A</v>
      </c>
      <c r="N1037" s="135" t="e">
        <f t="shared" ca="1" si="89"/>
        <v>#N/A</v>
      </c>
      <c r="S1037" s="135" t="e">
        <f t="shared" ca="1" si="90"/>
        <v>#N/A</v>
      </c>
    </row>
    <row r="1038" spans="1:19">
      <c r="A1038" s="133">
        <f t="shared" si="91"/>
        <v>18</v>
      </c>
      <c r="E1038" s="133">
        <v>17</v>
      </c>
      <c r="F1038" s="135" t="e">
        <f t="shared" ca="1" si="87"/>
        <v>#N/A</v>
      </c>
      <c r="N1038" s="135" t="e">
        <f t="shared" ca="1" si="89"/>
        <v>#N/A</v>
      </c>
      <c r="S1038" s="135" t="e">
        <f t="shared" ca="1" si="90"/>
        <v>#N/A</v>
      </c>
    </row>
    <row r="1039" spans="1:19">
      <c r="A1039" s="133">
        <f t="shared" si="91"/>
        <v>18</v>
      </c>
      <c r="E1039" s="133">
        <v>18</v>
      </c>
      <c r="F1039" s="135" t="e">
        <f t="shared" ca="1" si="87"/>
        <v>#N/A</v>
      </c>
      <c r="N1039" s="135" t="e">
        <f t="shared" ca="1" si="89"/>
        <v>#N/A</v>
      </c>
      <c r="S1039" s="135" t="e">
        <f t="shared" ca="1" si="90"/>
        <v>#N/A</v>
      </c>
    </row>
    <row r="1040" spans="1:19">
      <c r="A1040" s="133">
        <f t="shared" si="91"/>
        <v>18</v>
      </c>
      <c r="E1040" s="133">
        <v>19</v>
      </c>
      <c r="F1040" s="135" t="e">
        <f t="shared" ca="1" si="87"/>
        <v>#N/A</v>
      </c>
      <c r="N1040" s="135" t="e">
        <f t="shared" ca="1" si="89"/>
        <v>#N/A</v>
      </c>
      <c r="S1040" s="135" t="e">
        <f t="shared" ca="1" si="90"/>
        <v>#N/A</v>
      </c>
    </row>
    <row r="1041" spans="1:19">
      <c r="A1041" s="133">
        <f t="shared" si="91"/>
        <v>18</v>
      </c>
      <c r="E1041" s="133">
        <v>20</v>
      </c>
      <c r="F1041" s="135" t="e">
        <f t="shared" ca="1" si="87"/>
        <v>#N/A</v>
      </c>
      <c r="N1041" s="135" t="e">
        <f t="shared" ca="1" si="89"/>
        <v>#N/A</v>
      </c>
      <c r="S1041" s="135" t="e">
        <f t="shared" ca="1" si="90"/>
        <v>#N/A</v>
      </c>
    </row>
    <row r="1042" spans="1:19">
      <c r="A1042" s="133">
        <f t="shared" si="91"/>
        <v>18</v>
      </c>
      <c r="E1042" s="133">
        <v>21</v>
      </c>
      <c r="F1042" s="135" t="e">
        <f t="shared" ca="1" si="87"/>
        <v>#N/A</v>
      </c>
      <c r="N1042" s="135" t="e">
        <f t="shared" ca="1" si="89"/>
        <v>#N/A</v>
      </c>
      <c r="S1042" s="135" t="e">
        <f t="shared" ca="1" si="90"/>
        <v>#N/A</v>
      </c>
    </row>
    <row r="1043" spans="1:19">
      <c r="A1043" s="133">
        <f t="shared" si="91"/>
        <v>18</v>
      </c>
      <c r="E1043" s="133">
        <v>22</v>
      </c>
      <c r="F1043" s="135" t="e">
        <f t="shared" ca="1" si="87"/>
        <v>#N/A</v>
      </c>
      <c r="N1043" s="135" t="e">
        <f t="shared" ca="1" si="89"/>
        <v>#N/A</v>
      </c>
      <c r="S1043" s="135" t="e">
        <f t="shared" ca="1" si="90"/>
        <v>#N/A</v>
      </c>
    </row>
    <row r="1044" spans="1:19">
      <c r="A1044" s="133">
        <f t="shared" si="91"/>
        <v>18</v>
      </c>
      <c r="E1044" s="133">
        <v>23</v>
      </c>
      <c r="F1044" s="135" t="e">
        <f t="shared" ca="1" si="87"/>
        <v>#N/A</v>
      </c>
      <c r="N1044" s="135" t="e">
        <f t="shared" ca="1" si="89"/>
        <v>#N/A</v>
      </c>
      <c r="S1044" s="135" t="e">
        <f t="shared" ca="1" si="90"/>
        <v>#N/A</v>
      </c>
    </row>
    <row r="1045" spans="1:19">
      <c r="A1045" s="133">
        <f t="shared" si="91"/>
        <v>18</v>
      </c>
      <c r="E1045" s="133">
        <v>24</v>
      </c>
      <c r="S1045" s="135" t="e">
        <f t="shared" ca="1" si="90"/>
        <v>#N/A</v>
      </c>
    </row>
    <row r="1046" spans="1:19">
      <c r="A1046" s="133">
        <f t="shared" si="91"/>
        <v>18</v>
      </c>
      <c r="E1046" s="133">
        <v>25</v>
      </c>
      <c r="S1046" s="135" t="e">
        <f t="shared" ca="1" si="90"/>
        <v>#N/A</v>
      </c>
    </row>
    <row r="1047" spans="1:19">
      <c r="A1047" s="133">
        <f t="shared" si="91"/>
        <v>18</v>
      </c>
      <c r="E1047" s="133">
        <v>26</v>
      </c>
      <c r="S1047" s="135" t="e">
        <f t="shared" ca="1" si="90"/>
        <v>#N/A</v>
      </c>
    </row>
    <row r="1048" spans="1:19">
      <c r="A1048" s="133">
        <f t="shared" si="91"/>
        <v>18</v>
      </c>
      <c r="E1048" s="133">
        <v>27</v>
      </c>
      <c r="S1048" s="135" t="e">
        <f t="shared" ca="1" si="90"/>
        <v>#N/A</v>
      </c>
    </row>
    <row r="1049" spans="1:19">
      <c r="A1049" s="133">
        <f t="shared" si="91"/>
        <v>18</v>
      </c>
      <c r="E1049" s="133">
        <v>28</v>
      </c>
      <c r="S1049" s="135" t="e">
        <f t="shared" ca="1" si="90"/>
        <v>#N/A</v>
      </c>
    </row>
    <row r="1050" spans="1:19">
      <c r="A1050" s="133">
        <f t="shared" si="91"/>
        <v>18</v>
      </c>
      <c r="E1050" s="133">
        <v>29</v>
      </c>
      <c r="S1050" s="135" t="e">
        <f t="shared" ca="1" si="90"/>
        <v>#N/A</v>
      </c>
    </row>
    <row r="1051" spans="1:19">
      <c r="A1051" s="133">
        <f t="shared" si="91"/>
        <v>18</v>
      </c>
      <c r="E1051" s="133">
        <v>30</v>
      </c>
      <c r="S1051" s="135" t="e">
        <f t="shared" ca="1" si="90"/>
        <v>#N/A</v>
      </c>
    </row>
    <row r="1052" spans="1:19">
      <c r="A1052" s="133">
        <f t="shared" si="91"/>
        <v>18</v>
      </c>
      <c r="E1052" s="133">
        <v>31</v>
      </c>
      <c r="S1052" s="135" t="e">
        <f t="shared" ca="1" si="90"/>
        <v>#N/A</v>
      </c>
    </row>
    <row r="1053" spans="1:19">
      <c r="A1053" s="133">
        <f t="shared" si="91"/>
        <v>18</v>
      </c>
      <c r="E1053" s="133">
        <v>32</v>
      </c>
      <c r="S1053" s="135" t="e">
        <f t="shared" ca="1" si="90"/>
        <v>#N/A</v>
      </c>
    </row>
    <row r="1054" spans="1:19">
      <c r="A1054" s="133">
        <f t="shared" si="91"/>
        <v>18</v>
      </c>
      <c r="E1054" s="133">
        <v>33</v>
      </c>
      <c r="S1054" s="135" t="e">
        <f t="shared" ca="1" si="90"/>
        <v>#N/A</v>
      </c>
    </row>
    <row r="1055" spans="1:19">
      <c r="A1055" s="133">
        <f t="shared" si="91"/>
        <v>18</v>
      </c>
      <c r="E1055" s="133">
        <v>34</v>
      </c>
      <c r="S1055" s="135" t="e">
        <f t="shared" ca="1" si="90"/>
        <v>#N/A</v>
      </c>
    </row>
    <row r="1056" spans="1:19">
      <c r="A1056" s="133">
        <f t="shared" si="91"/>
        <v>18</v>
      </c>
      <c r="E1056" s="133">
        <v>35</v>
      </c>
      <c r="S1056" s="135" t="e">
        <f t="shared" ca="1" si="90"/>
        <v>#N/A</v>
      </c>
    </row>
    <row r="1057" spans="1:19">
      <c r="A1057" s="133">
        <f t="shared" si="91"/>
        <v>18</v>
      </c>
      <c r="E1057" s="133">
        <v>36</v>
      </c>
      <c r="S1057" s="135" t="e">
        <f t="shared" ca="1" si="90"/>
        <v>#N/A</v>
      </c>
    </row>
    <row r="1058" spans="1:19">
      <c r="A1058" s="133">
        <f t="shared" si="91"/>
        <v>18</v>
      </c>
      <c r="E1058" s="133">
        <v>37</v>
      </c>
      <c r="S1058" s="135" t="e">
        <f t="shared" ca="1" si="90"/>
        <v>#N/A</v>
      </c>
    </row>
    <row r="1059" spans="1:19">
      <c r="A1059" s="133">
        <f t="shared" si="91"/>
        <v>18</v>
      </c>
      <c r="E1059" s="133">
        <v>38</v>
      </c>
      <c r="S1059" s="135" t="e">
        <f t="shared" ca="1" si="90"/>
        <v>#N/A</v>
      </c>
    </row>
    <row r="1060" spans="1:19">
      <c r="A1060" s="133">
        <f t="shared" si="91"/>
        <v>18</v>
      </c>
      <c r="E1060" s="133">
        <v>39</v>
      </c>
      <c r="S1060" s="135" t="e">
        <f t="shared" ca="1" si="90"/>
        <v>#N/A</v>
      </c>
    </row>
    <row r="1061" spans="1:19">
      <c r="A1061" s="133">
        <f t="shared" si="91"/>
        <v>18</v>
      </c>
      <c r="E1061" s="133">
        <v>40</v>
      </c>
      <c r="S1061" s="135" t="e">
        <f t="shared" ca="1" si="90"/>
        <v>#N/A</v>
      </c>
    </row>
    <row r="1062" spans="1:19">
      <c r="A1062" s="133">
        <f t="shared" si="91"/>
        <v>18</v>
      </c>
      <c r="E1062" s="133">
        <v>41</v>
      </c>
      <c r="S1062" s="135" t="e">
        <f t="shared" ca="1" si="90"/>
        <v>#N/A</v>
      </c>
    </row>
    <row r="1063" spans="1:19">
      <c r="A1063" s="133">
        <f t="shared" si="91"/>
        <v>18</v>
      </c>
      <c r="E1063" s="133">
        <v>42</v>
      </c>
      <c r="S1063" s="135" t="e">
        <f t="shared" ca="1" si="90"/>
        <v>#N/A</v>
      </c>
    </row>
    <row r="1064" spans="1:19">
      <c r="A1064" s="133">
        <f t="shared" si="91"/>
        <v>18</v>
      </c>
      <c r="E1064" s="133">
        <v>43</v>
      </c>
      <c r="S1064" s="135" t="e">
        <f t="shared" ca="1" si="90"/>
        <v>#N/A</v>
      </c>
    </row>
    <row r="1065" spans="1:19">
      <c r="A1065" s="133">
        <f t="shared" si="91"/>
        <v>18</v>
      </c>
      <c r="E1065" s="133">
        <v>44</v>
      </c>
      <c r="S1065" s="135" t="e">
        <f t="shared" ca="1" si="90"/>
        <v>#N/A</v>
      </c>
    </row>
    <row r="1066" spans="1:19">
      <c r="A1066" s="133">
        <f t="shared" si="91"/>
        <v>18</v>
      </c>
      <c r="E1066" s="133">
        <v>45</v>
      </c>
      <c r="S1066" s="135" t="e">
        <f t="shared" ca="1" si="90"/>
        <v>#N/A</v>
      </c>
    </row>
    <row r="1067" spans="1:19">
      <c r="A1067" s="133">
        <f t="shared" si="91"/>
        <v>18</v>
      </c>
      <c r="E1067" s="133">
        <v>46</v>
      </c>
      <c r="S1067" s="135" t="e">
        <f t="shared" ca="1" si="90"/>
        <v>#N/A</v>
      </c>
    </row>
    <row r="1068" spans="1:19">
      <c r="A1068" s="133">
        <f t="shared" si="91"/>
        <v>18</v>
      </c>
      <c r="E1068" s="133">
        <v>47</v>
      </c>
      <c r="S1068" s="135" t="e">
        <f t="shared" ca="1" si="90"/>
        <v>#N/A</v>
      </c>
    </row>
    <row r="1069" spans="1:19">
      <c r="A1069" s="133">
        <f t="shared" si="91"/>
        <v>18</v>
      </c>
      <c r="E1069" s="133">
        <v>48</v>
      </c>
      <c r="S1069" s="135" t="e">
        <f t="shared" ca="1" si="90"/>
        <v>#N/A</v>
      </c>
    </row>
    <row r="1070" spans="1:19">
      <c r="A1070" s="133">
        <f t="shared" si="91"/>
        <v>18</v>
      </c>
      <c r="E1070" s="133">
        <v>49</v>
      </c>
      <c r="S1070" s="135" t="e">
        <f t="shared" ca="1" si="90"/>
        <v>#N/A</v>
      </c>
    </row>
    <row r="1071" spans="1:19">
      <c r="A1071" s="133">
        <f t="shared" si="91"/>
        <v>18</v>
      </c>
      <c r="E1071" s="133">
        <v>50</v>
      </c>
      <c r="S1071" s="135" t="e">
        <f t="shared" ca="1" si="90"/>
        <v>#N/A</v>
      </c>
    </row>
    <row r="1072" spans="1:19">
      <c r="A1072" s="133">
        <f t="shared" si="91"/>
        <v>18</v>
      </c>
      <c r="E1072" s="133">
        <v>51</v>
      </c>
      <c r="S1072" s="135" t="e">
        <f t="shared" ca="1" si="90"/>
        <v>#N/A</v>
      </c>
    </row>
    <row r="1073" spans="1:21">
      <c r="A1073" s="133">
        <f t="shared" si="91"/>
        <v>18</v>
      </c>
      <c r="E1073" s="133">
        <v>52</v>
      </c>
      <c r="S1073" s="135" t="e">
        <f t="shared" ca="1" si="90"/>
        <v>#N/A</v>
      </c>
    </row>
    <row r="1082" spans="1:21">
      <c r="A1082" s="133">
        <f>(ROW()+58)/60</f>
        <v>19</v>
      </c>
      <c r="B1082" s="134">
        <f ca="1">INDIRECT("select!E"&amp;TEXT($B$1+A1082,"#"))</f>
        <v>0</v>
      </c>
      <c r="C1082" s="133" t="e">
        <f ca="1">VLOOKUP(B1082,$A$3181:$D$3190,4,0)</f>
        <v>#N/A</v>
      </c>
      <c r="D1082" s="133" t="e">
        <f ca="1">VLOOKUP(B1082,$A$3181:$D$3190,3,0)</f>
        <v>#N/A</v>
      </c>
      <c r="E1082" s="133">
        <v>1</v>
      </c>
      <c r="F1082" s="135" t="e">
        <f t="shared" ref="F1082:F1104" ca="1" si="92">IF(E1082&lt;=INDIRECT("D$"&amp;TEXT(ROW()-E1082+1,"#")),INDIRECT("E$"&amp;TEXT($F$1+INDIRECT("C$"&amp;TEXT(ROW()-E1082+1,"#"))+E1082-1,"#")),"")</f>
        <v>#N/A</v>
      </c>
      <c r="G1082" s="134">
        <f ca="1">INDIRECT("select!G"&amp;TEXT($B$1+A1082,"#"))</f>
        <v>0</v>
      </c>
      <c r="H1082" s="133" t="e">
        <f ca="1">VLOOKUP(G1082,E$3181:G$3219,3,0)</f>
        <v>#N/A</v>
      </c>
      <c r="I1082" s="133" t="e">
        <f ca="1">VLOOKUP(G1082,E$3181:G$3219,2,0)</f>
        <v>#N/A</v>
      </c>
      <c r="J1082" s="135" t="e">
        <f t="shared" ref="J1082:J1090" ca="1" si="93">IF(E1082&lt;=INDIRECT("I$"&amp;TEXT(ROW()-E1082+1,"#")),INDIRECT("H$"&amp;TEXT($F$1+INDIRECT("H$"&amp;TEXT(ROW()-E1082+1,"#"))+E1082-1,"#")),"")</f>
        <v>#N/A</v>
      </c>
      <c r="K1082" s="136">
        <f ca="1">INDIRECT("select!H"&amp;TEXT($B$1+A1082,"#"))</f>
        <v>0</v>
      </c>
      <c r="L1082" s="133" t="e">
        <f ca="1">VLOOKUP(K1082,H$3181:J$3287,3,0)</f>
        <v>#N/A</v>
      </c>
      <c r="M1082" s="133" t="e">
        <f ca="1">VLOOKUP(K1082,H$3181:J$3287,2,0)</f>
        <v>#N/A</v>
      </c>
      <c r="N1082" s="135" t="e">
        <f t="shared" ref="N1082:N1104" ca="1" si="94">IF(E1082&lt;=INDIRECT("M$"&amp;TEXT(ROW()-E1082+1,"#")),INDIRECT("K$"&amp;TEXT($F$1+INDIRECT("L$"&amp;TEXT(ROW()-E1082+1,"#"))+E1082-1,"#")),"")</f>
        <v>#N/A</v>
      </c>
      <c r="O1082" s="136">
        <f ca="1">INDIRECT("select!I"&amp;TEXT($B$1+A1082,"#"))</f>
        <v>0</v>
      </c>
      <c r="Q1082" s="133" t="e">
        <f ca="1">VLOOKUP(O1082,K$3181:O$3570,5,0)</f>
        <v>#N/A</v>
      </c>
      <c r="R1082" s="133" t="e">
        <f ca="1">VLOOKUP(O1082,K$3181:O$3570,4,0)</f>
        <v>#N/A</v>
      </c>
      <c r="S1082" s="135" t="e">
        <f t="shared" ref="S1082:S1133" ca="1" si="95">IF(E1082&lt;=INDIRECT("R$"&amp;TEXT(ROW()-E1082+1,"#")),INDIRECT("P$"&amp;TEXT($F$1+INDIRECT("Q$"&amp;TEXT(ROW()-E1082+1,"#"))+E1082-1,"#")),"")</f>
        <v>#N/A</v>
      </c>
      <c r="T1082" s="133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3">
        <f t="shared" ref="A1083:A1133" si="96">A1082</f>
        <v>19</v>
      </c>
      <c r="E1083" s="133">
        <v>2</v>
      </c>
      <c r="F1083" s="135" t="e">
        <f t="shared" ca="1" si="92"/>
        <v>#N/A</v>
      </c>
      <c r="J1083" s="135" t="e">
        <f t="shared" ca="1" si="93"/>
        <v>#N/A</v>
      </c>
      <c r="N1083" s="135" t="e">
        <f t="shared" ca="1" si="94"/>
        <v>#N/A</v>
      </c>
      <c r="S1083" s="135" t="e">
        <f t="shared" ca="1" si="95"/>
        <v>#N/A</v>
      </c>
    </row>
    <row r="1084" spans="1:21">
      <c r="A1084" s="133">
        <f t="shared" si="96"/>
        <v>19</v>
      </c>
      <c r="E1084" s="133">
        <v>3</v>
      </c>
      <c r="F1084" s="135" t="e">
        <f t="shared" ca="1" si="92"/>
        <v>#N/A</v>
      </c>
      <c r="J1084" s="135" t="e">
        <f t="shared" ca="1" si="93"/>
        <v>#N/A</v>
      </c>
      <c r="N1084" s="135" t="e">
        <f t="shared" ca="1" si="94"/>
        <v>#N/A</v>
      </c>
      <c r="S1084" s="135" t="e">
        <f t="shared" ca="1" si="95"/>
        <v>#N/A</v>
      </c>
    </row>
    <row r="1085" spans="1:21">
      <c r="A1085" s="133">
        <f t="shared" si="96"/>
        <v>19</v>
      </c>
      <c r="E1085" s="133">
        <v>4</v>
      </c>
      <c r="F1085" s="135" t="e">
        <f t="shared" ca="1" si="92"/>
        <v>#N/A</v>
      </c>
      <c r="J1085" s="135" t="e">
        <f t="shared" ca="1" si="93"/>
        <v>#N/A</v>
      </c>
      <c r="N1085" s="135" t="e">
        <f t="shared" ca="1" si="94"/>
        <v>#N/A</v>
      </c>
      <c r="S1085" s="135" t="e">
        <f t="shared" ca="1" si="95"/>
        <v>#N/A</v>
      </c>
    </row>
    <row r="1086" spans="1:21">
      <c r="A1086" s="133">
        <f t="shared" si="96"/>
        <v>19</v>
      </c>
      <c r="E1086" s="133">
        <v>5</v>
      </c>
      <c r="F1086" s="135" t="e">
        <f t="shared" ca="1" si="92"/>
        <v>#N/A</v>
      </c>
      <c r="J1086" s="135" t="e">
        <f t="shared" ca="1" si="93"/>
        <v>#N/A</v>
      </c>
      <c r="N1086" s="135" t="e">
        <f t="shared" ca="1" si="94"/>
        <v>#N/A</v>
      </c>
      <c r="S1086" s="135" t="e">
        <f t="shared" ca="1" si="95"/>
        <v>#N/A</v>
      </c>
    </row>
    <row r="1087" spans="1:21">
      <c r="A1087" s="133">
        <f t="shared" si="96"/>
        <v>19</v>
      </c>
      <c r="E1087" s="133">
        <v>6</v>
      </c>
      <c r="F1087" s="135" t="e">
        <f t="shared" ca="1" si="92"/>
        <v>#N/A</v>
      </c>
      <c r="J1087" s="135" t="e">
        <f t="shared" ca="1" si="93"/>
        <v>#N/A</v>
      </c>
      <c r="N1087" s="135" t="e">
        <f t="shared" ca="1" si="94"/>
        <v>#N/A</v>
      </c>
      <c r="S1087" s="135" t="e">
        <f t="shared" ca="1" si="95"/>
        <v>#N/A</v>
      </c>
    </row>
    <row r="1088" spans="1:21">
      <c r="A1088" s="133">
        <f t="shared" si="96"/>
        <v>19</v>
      </c>
      <c r="E1088" s="133">
        <v>7</v>
      </c>
      <c r="F1088" s="135" t="e">
        <f t="shared" ca="1" si="92"/>
        <v>#N/A</v>
      </c>
      <c r="J1088" s="135" t="e">
        <f t="shared" ca="1" si="93"/>
        <v>#N/A</v>
      </c>
      <c r="N1088" s="135" t="e">
        <f t="shared" ca="1" si="94"/>
        <v>#N/A</v>
      </c>
      <c r="S1088" s="135" t="e">
        <f t="shared" ca="1" si="95"/>
        <v>#N/A</v>
      </c>
    </row>
    <row r="1089" spans="1:19">
      <c r="A1089" s="133">
        <f t="shared" si="96"/>
        <v>19</v>
      </c>
      <c r="E1089" s="133">
        <v>8</v>
      </c>
      <c r="F1089" s="135" t="e">
        <f t="shared" ca="1" si="92"/>
        <v>#N/A</v>
      </c>
      <c r="J1089" s="135" t="e">
        <f t="shared" ca="1" si="93"/>
        <v>#N/A</v>
      </c>
      <c r="N1089" s="135" t="e">
        <f t="shared" ca="1" si="94"/>
        <v>#N/A</v>
      </c>
      <c r="S1089" s="135" t="e">
        <f t="shared" ca="1" si="95"/>
        <v>#N/A</v>
      </c>
    </row>
    <row r="1090" spans="1:19">
      <c r="A1090" s="133">
        <f t="shared" si="96"/>
        <v>19</v>
      </c>
      <c r="E1090" s="133">
        <v>9</v>
      </c>
      <c r="F1090" s="135" t="e">
        <f t="shared" ca="1" si="92"/>
        <v>#N/A</v>
      </c>
      <c r="J1090" s="135" t="e">
        <f t="shared" ca="1" si="93"/>
        <v>#N/A</v>
      </c>
      <c r="N1090" s="135" t="e">
        <f t="shared" ca="1" si="94"/>
        <v>#N/A</v>
      </c>
      <c r="S1090" s="135" t="e">
        <f t="shared" ca="1" si="95"/>
        <v>#N/A</v>
      </c>
    </row>
    <row r="1091" spans="1:19">
      <c r="A1091" s="133">
        <f t="shared" si="96"/>
        <v>19</v>
      </c>
      <c r="E1091" s="133">
        <v>10</v>
      </c>
      <c r="F1091" s="135" t="e">
        <f t="shared" ca="1" si="92"/>
        <v>#N/A</v>
      </c>
      <c r="N1091" s="135" t="e">
        <f t="shared" ca="1" si="94"/>
        <v>#N/A</v>
      </c>
      <c r="S1091" s="135" t="e">
        <f t="shared" ca="1" si="95"/>
        <v>#N/A</v>
      </c>
    </row>
    <row r="1092" spans="1:19">
      <c r="A1092" s="133">
        <f t="shared" si="96"/>
        <v>19</v>
      </c>
      <c r="E1092" s="133">
        <v>11</v>
      </c>
      <c r="F1092" s="135" t="e">
        <f t="shared" ca="1" si="92"/>
        <v>#N/A</v>
      </c>
      <c r="N1092" s="135" t="e">
        <f t="shared" ca="1" si="94"/>
        <v>#N/A</v>
      </c>
      <c r="S1092" s="135" t="e">
        <f t="shared" ca="1" si="95"/>
        <v>#N/A</v>
      </c>
    </row>
    <row r="1093" spans="1:19">
      <c r="A1093" s="133">
        <f t="shared" si="96"/>
        <v>19</v>
      </c>
      <c r="E1093" s="133">
        <v>12</v>
      </c>
      <c r="F1093" s="135" t="e">
        <f t="shared" ca="1" si="92"/>
        <v>#N/A</v>
      </c>
      <c r="N1093" s="135" t="e">
        <f t="shared" ca="1" si="94"/>
        <v>#N/A</v>
      </c>
      <c r="S1093" s="135" t="e">
        <f t="shared" ca="1" si="95"/>
        <v>#N/A</v>
      </c>
    </row>
    <row r="1094" spans="1:19">
      <c r="A1094" s="133">
        <f t="shared" si="96"/>
        <v>19</v>
      </c>
      <c r="E1094" s="133">
        <v>13</v>
      </c>
      <c r="F1094" s="135" t="e">
        <f t="shared" ca="1" si="92"/>
        <v>#N/A</v>
      </c>
      <c r="N1094" s="135" t="e">
        <f t="shared" ca="1" si="94"/>
        <v>#N/A</v>
      </c>
      <c r="S1094" s="135" t="e">
        <f t="shared" ca="1" si="95"/>
        <v>#N/A</v>
      </c>
    </row>
    <row r="1095" spans="1:19">
      <c r="A1095" s="133">
        <f t="shared" si="96"/>
        <v>19</v>
      </c>
      <c r="E1095" s="133">
        <v>14</v>
      </c>
      <c r="F1095" s="135" t="e">
        <f t="shared" ca="1" si="92"/>
        <v>#N/A</v>
      </c>
      <c r="N1095" s="135" t="e">
        <f t="shared" ca="1" si="94"/>
        <v>#N/A</v>
      </c>
      <c r="S1095" s="135" t="e">
        <f t="shared" ca="1" si="95"/>
        <v>#N/A</v>
      </c>
    </row>
    <row r="1096" spans="1:19">
      <c r="A1096" s="133">
        <f t="shared" si="96"/>
        <v>19</v>
      </c>
      <c r="E1096" s="133">
        <v>15</v>
      </c>
      <c r="F1096" s="135" t="e">
        <f t="shared" ca="1" si="92"/>
        <v>#N/A</v>
      </c>
      <c r="N1096" s="135" t="e">
        <f t="shared" ca="1" si="94"/>
        <v>#N/A</v>
      </c>
      <c r="S1096" s="135" t="e">
        <f t="shared" ca="1" si="95"/>
        <v>#N/A</v>
      </c>
    </row>
    <row r="1097" spans="1:19">
      <c r="A1097" s="133">
        <f t="shared" si="96"/>
        <v>19</v>
      </c>
      <c r="E1097" s="133">
        <v>16</v>
      </c>
      <c r="F1097" s="135" t="e">
        <f t="shared" ca="1" si="92"/>
        <v>#N/A</v>
      </c>
      <c r="N1097" s="135" t="e">
        <f t="shared" ca="1" si="94"/>
        <v>#N/A</v>
      </c>
      <c r="S1097" s="135" t="e">
        <f t="shared" ca="1" si="95"/>
        <v>#N/A</v>
      </c>
    </row>
    <row r="1098" spans="1:19">
      <c r="A1098" s="133">
        <f t="shared" si="96"/>
        <v>19</v>
      </c>
      <c r="E1098" s="133">
        <v>17</v>
      </c>
      <c r="F1098" s="135" t="e">
        <f t="shared" ca="1" si="92"/>
        <v>#N/A</v>
      </c>
      <c r="N1098" s="135" t="e">
        <f t="shared" ca="1" si="94"/>
        <v>#N/A</v>
      </c>
      <c r="S1098" s="135" t="e">
        <f t="shared" ca="1" si="95"/>
        <v>#N/A</v>
      </c>
    </row>
    <row r="1099" spans="1:19">
      <c r="A1099" s="133">
        <f t="shared" si="96"/>
        <v>19</v>
      </c>
      <c r="E1099" s="133">
        <v>18</v>
      </c>
      <c r="F1099" s="135" t="e">
        <f t="shared" ca="1" si="92"/>
        <v>#N/A</v>
      </c>
      <c r="N1099" s="135" t="e">
        <f t="shared" ca="1" si="94"/>
        <v>#N/A</v>
      </c>
      <c r="S1099" s="135" t="e">
        <f t="shared" ca="1" si="95"/>
        <v>#N/A</v>
      </c>
    </row>
    <row r="1100" spans="1:19">
      <c r="A1100" s="133">
        <f t="shared" si="96"/>
        <v>19</v>
      </c>
      <c r="E1100" s="133">
        <v>19</v>
      </c>
      <c r="F1100" s="135" t="e">
        <f t="shared" ca="1" si="92"/>
        <v>#N/A</v>
      </c>
      <c r="N1100" s="135" t="e">
        <f t="shared" ca="1" si="94"/>
        <v>#N/A</v>
      </c>
      <c r="S1100" s="135" t="e">
        <f t="shared" ca="1" si="95"/>
        <v>#N/A</v>
      </c>
    </row>
    <row r="1101" spans="1:19">
      <c r="A1101" s="133">
        <f t="shared" si="96"/>
        <v>19</v>
      </c>
      <c r="E1101" s="133">
        <v>20</v>
      </c>
      <c r="F1101" s="135" t="e">
        <f t="shared" ca="1" si="92"/>
        <v>#N/A</v>
      </c>
      <c r="N1101" s="135" t="e">
        <f t="shared" ca="1" si="94"/>
        <v>#N/A</v>
      </c>
      <c r="S1101" s="135" t="e">
        <f t="shared" ca="1" si="95"/>
        <v>#N/A</v>
      </c>
    </row>
    <row r="1102" spans="1:19">
      <c r="A1102" s="133">
        <f t="shared" si="96"/>
        <v>19</v>
      </c>
      <c r="E1102" s="133">
        <v>21</v>
      </c>
      <c r="F1102" s="135" t="e">
        <f t="shared" ca="1" si="92"/>
        <v>#N/A</v>
      </c>
      <c r="N1102" s="135" t="e">
        <f t="shared" ca="1" si="94"/>
        <v>#N/A</v>
      </c>
      <c r="S1102" s="135" t="e">
        <f t="shared" ca="1" si="95"/>
        <v>#N/A</v>
      </c>
    </row>
    <row r="1103" spans="1:19">
      <c r="A1103" s="133">
        <f t="shared" si="96"/>
        <v>19</v>
      </c>
      <c r="E1103" s="133">
        <v>22</v>
      </c>
      <c r="F1103" s="135" t="e">
        <f t="shared" ca="1" si="92"/>
        <v>#N/A</v>
      </c>
      <c r="N1103" s="135" t="e">
        <f t="shared" ca="1" si="94"/>
        <v>#N/A</v>
      </c>
      <c r="S1103" s="135" t="e">
        <f t="shared" ca="1" si="95"/>
        <v>#N/A</v>
      </c>
    </row>
    <row r="1104" spans="1:19">
      <c r="A1104" s="133">
        <f t="shared" si="96"/>
        <v>19</v>
      </c>
      <c r="E1104" s="133">
        <v>23</v>
      </c>
      <c r="F1104" s="135" t="e">
        <f t="shared" ca="1" si="92"/>
        <v>#N/A</v>
      </c>
      <c r="N1104" s="135" t="e">
        <f t="shared" ca="1" si="94"/>
        <v>#N/A</v>
      </c>
      <c r="S1104" s="135" t="e">
        <f t="shared" ca="1" si="95"/>
        <v>#N/A</v>
      </c>
    </row>
    <row r="1105" spans="1:19">
      <c r="A1105" s="133">
        <f t="shared" si="96"/>
        <v>19</v>
      </c>
      <c r="E1105" s="133">
        <v>24</v>
      </c>
      <c r="S1105" s="135" t="e">
        <f t="shared" ca="1" si="95"/>
        <v>#N/A</v>
      </c>
    </row>
    <row r="1106" spans="1:19">
      <c r="A1106" s="133">
        <f t="shared" si="96"/>
        <v>19</v>
      </c>
      <c r="E1106" s="133">
        <v>25</v>
      </c>
      <c r="S1106" s="135" t="e">
        <f t="shared" ca="1" si="95"/>
        <v>#N/A</v>
      </c>
    </row>
    <row r="1107" spans="1:19">
      <c r="A1107" s="133">
        <f t="shared" si="96"/>
        <v>19</v>
      </c>
      <c r="E1107" s="133">
        <v>26</v>
      </c>
      <c r="S1107" s="135" t="e">
        <f t="shared" ca="1" si="95"/>
        <v>#N/A</v>
      </c>
    </row>
    <row r="1108" spans="1:19">
      <c r="A1108" s="133">
        <f t="shared" si="96"/>
        <v>19</v>
      </c>
      <c r="E1108" s="133">
        <v>27</v>
      </c>
      <c r="S1108" s="135" t="e">
        <f t="shared" ca="1" si="95"/>
        <v>#N/A</v>
      </c>
    </row>
    <row r="1109" spans="1:19">
      <c r="A1109" s="133">
        <f t="shared" si="96"/>
        <v>19</v>
      </c>
      <c r="E1109" s="133">
        <v>28</v>
      </c>
      <c r="S1109" s="135" t="e">
        <f t="shared" ca="1" si="95"/>
        <v>#N/A</v>
      </c>
    </row>
    <row r="1110" spans="1:19">
      <c r="A1110" s="133">
        <f t="shared" si="96"/>
        <v>19</v>
      </c>
      <c r="E1110" s="133">
        <v>29</v>
      </c>
      <c r="S1110" s="135" t="e">
        <f t="shared" ca="1" si="95"/>
        <v>#N/A</v>
      </c>
    </row>
    <row r="1111" spans="1:19">
      <c r="A1111" s="133">
        <f t="shared" si="96"/>
        <v>19</v>
      </c>
      <c r="E1111" s="133">
        <v>30</v>
      </c>
      <c r="S1111" s="135" t="e">
        <f t="shared" ca="1" si="95"/>
        <v>#N/A</v>
      </c>
    </row>
    <row r="1112" spans="1:19">
      <c r="A1112" s="133">
        <f t="shared" si="96"/>
        <v>19</v>
      </c>
      <c r="E1112" s="133">
        <v>31</v>
      </c>
      <c r="S1112" s="135" t="e">
        <f t="shared" ca="1" si="95"/>
        <v>#N/A</v>
      </c>
    </row>
    <row r="1113" spans="1:19">
      <c r="A1113" s="133">
        <f t="shared" si="96"/>
        <v>19</v>
      </c>
      <c r="E1113" s="133">
        <v>32</v>
      </c>
      <c r="S1113" s="135" t="e">
        <f t="shared" ca="1" si="95"/>
        <v>#N/A</v>
      </c>
    </row>
    <row r="1114" spans="1:19">
      <c r="A1114" s="133">
        <f t="shared" si="96"/>
        <v>19</v>
      </c>
      <c r="E1114" s="133">
        <v>33</v>
      </c>
      <c r="S1114" s="135" t="e">
        <f t="shared" ca="1" si="95"/>
        <v>#N/A</v>
      </c>
    </row>
    <row r="1115" spans="1:19">
      <c r="A1115" s="133">
        <f t="shared" si="96"/>
        <v>19</v>
      </c>
      <c r="E1115" s="133">
        <v>34</v>
      </c>
      <c r="S1115" s="135" t="e">
        <f t="shared" ca="1" si="95"/>
        <v>#N/A</v>
      </c>
    </row>
    <row r="1116" spans="1:19">
      <c r="A1116" s="133">
        <f t="shared" si="96"/>
        <v>19</v>
      </c>
      <c r="E1116" s="133">
        <v>35</v>
      </c>
      <c r="S1116" s="135" t="e">
        <f t="shared" ca="1" si="95"/>
        <v>#N/A</v>
      </c>
    </row>
    <row r="1117" spans="1:19">
      <c r="A1117" s="133">
        <f t="shared" si="96"/>
        <v>19</v>
      </c>
      <c r="E1117" s="133">
        <v>36</v>
      </c>
      <c r="S1117" s="135" t="e">
        <f t="shared" ca="1" si="95"/>
        <v>#N/A</v>
      </c>
    </row>
    <row r="1118" spans="1:19">
      <c r="A1118" s="133">
        <f t="shared" si="96"/>
        <v>19</v>
      </c>
      <c r="E1118" s="133">
        <v>37</v>
      </c>
      <c r="S1118" s="135" t="e">
        <f t="shared" ca="1" si="95"/>
        <v>#N/A</v>
      </c>
    </row>
    <row r="1119" spans="1:19">
      <c r="A1119" s="133">
        <f t="shared" si="96"/>
        <v>19</v>
      </c>
      <c r="E1119" s="133">
        <v>38</v>
      </c>
      <c r="S1119" s="135" t="e">
        <f t="shared" ca="1" si="95"/>
        <v>#N/A</v>
      </c>
    </row>
    <row r="1120" spans="1:19">
      <c r="A1120" s="133">
        <f t="shared" si="96"/>
        <v>19</v>
      </c>
      <c r="E1120" s="133">
        <v>39</v>
      </c>
      <c r="S1120" s="135" t="e">
        <f t="shared" ca="1" si="95"/>
        <v>#N/A</v>
      </c>
    </row>
    <row r="1121" spans="1:19">
      <c r="A1121" s="133">
        <f t="shared" si="96"/>
        <v>19</v>
      </c>
      <c r="E1121" s="133">
        <v>40</v>
      </c>
      <c r="S1121" s="135" t="e">
        <f t="shared" ca="1" si="95"/>
        <v>#N/A</v>
      </c>
    </row>
    <row r="1122" spans="1:19">
      <c r="A1122" s="133">
        <f t="shared" si="96"/>
        <v>19</v>
      </c>
      <c r="E1122" s="133">
        <v>41</v>
      </c>
      <c r="S1122" s="135" t="e">
        <f t="shared" ca="1" si="95"/>
        <v>#N/A</v>
      </c>
    </row>
    <row r="1123" spans="1:19">
      <c r="A1123" s="133">
        <f t="shared" si="96"/>
        <v>19</v>
      </c>
      <c r="E1123" s="133">
        <v>42</v>
      </c>
      <c r="S1123" s="135" t="e">
        <f t="shared" ca="1" si="95"/>
        <v>#N/A</v>
      </c>
    </row>
    <row r="1124" spans="1:19">
      <c r="A1124" s="133">
        <f t="shared" si="96"/>
        <v>19</v>
      </c>
      <c r="E1124" s="133">
        <v>43</v>
      </c>
      <c r="S1124" s="135" t="e">
        <f t="shared" ca="1" si="95"/>
        <v>#N/A</v>
      </c>
    </row>
    <row r="1125" spans="1:19">
      <c r="A1125" s="133">
        <f t="shared" si="96"/>
        <v>19</v>
      </c>
      <c r="E1125" s="133">
        <v>44</v>
      </c>
      <c r="S1125" s="135" t="e">
        <f t="shared" ca="1" si="95"/>
        <v>#N/A</v>
      </c>
    </row>
    <row r="1126" spans="1:19">
      <c r="A1126" s="133">
        <f t="shared" si="96"/>
        <v>19</v>
      </c>
      <c r="E1126" s="133">
        <v>45</v>
      </c>
      <c r="S1126" s="135" t="e">
        <f t="shared" ca="1" si="95"/>
        <v>#N/A</v>
      </c>
    </row>
    <row r="1127" spans="1:19">
      <c r="A1127" s="133">
        <f t="shared" si="96"/>
        <v>19</v>
      </c>
      <c r="E1127" s="133">
        <v>46</v>
      </c>
      <c r="S1127" s="135" t="e">
        <f t="shared" ca="1" si="95"/>
        <v>#N/A</v>
      </c>
    </row>
    <row r="1128" spans="1:19">
      <c r="A1128" s="133">
        <f t="shared" si="96"/>
        <v>19</v>
      </c>
      <c r="E1128" s="133">
        <v>47</v>
      </c>
      <c r="S1128" s="135" t="e">
        <f t="shared" ca="1" si="95"/>
        <v>#N/A</v>
      </c>
    </row>
    <row r="1129" spans="1:19">
      <c r="A1129" s="133">
        <f t="shared" si="96"/>
        <v>19</v>
      </c>
      <c r="E1129" s="133">
        <v>48</v>
      </c>
      <c r="S1129" s="135" t="e">
        <f t="shared" ca="1" si="95"/>
        <v>#N/A</v>
      </c>
    </row>
    <row r="1130" spans="1:19">
      <c r="A1130" s="133">
        <f t="shared" si="96"/>
        <v>19</v>
      </c>
      <c r="E1130" s="133">
        <v>49</v>
      </c>
      <c r="S1130" s="135" t="e">
        <f t="shared" ca="1" si="95"/>
        <v>#N/A</v>
      </c>
    </row>
    <row r="1131" spans="1:19">
      <c r="A1131" s="133">
        <f t="shared" si="96"/>
        <v>19</v>
      </c>
      <c r="E1131" s="133">
        <v>50</v>
      </c>
      <c r="S1131" s="135" t="e">
        <f t="shared" ca="1" si="95"/>
        <v>#N/A</v>
      </c>
    </row>
    <row r="1132" spans="1:19">
      <c r="A1132" s="133">
        <f t="shared" si="96"/>
        <v>19</v>
      </c>
      <c r="E1132" s="133">
        <v>51</v>
      </c>
      <c r="S1132" s="135" t="e">
        <f t="shared" ca="1" si="95"/>
        <v>#N/A</v>
      </c>
    </row>
    <row r="1133" spans="1:19">
      <c r="A1133" s="133">
        <f t="shared" si="96"/>
        <v>19</v>
      </c>
      <c r="E1133" s="133">
        <v>52</v>
      </c>
      <c r="S1133" s="135" t="e">
        <f t="shared" ca="1" si="95"/>
        <v>#N/A</v>
      </c>
    </row>
    <row r="1142" spans="1:21">
      <c r="A1142" s="133">
        <f>(ROW()+58)/60</f>
        <v>20</v>
      </c>
      <c r="B1142" s="134">
        <f ca="1">INDIRECT("select!E"&amp;TEXT($B$1+A1142,"#"))</f>
        <v>0</v>
      </c>
      <c r="C1142" s="133" t="e">
        <f ca="1">VLOOKUP(B1142,$A$3181:$D$3190,4,0)</f>
        <v>#N/A</v>
      </c>
      <c r="D1142" s="133" t="e">
        <f ca="1">VLOOKUP(B1142,$A$3181:$D$3190,3,0)</f>
        <v>#N/A</v>
      </c>
      <c r="E1142" s="133">
        <v>1</v>
      </c>
      <c r="F1142" s="135" t="e">
        <f t="shared" ref="F1142:F1164" ca="1" si="97">IF(E1142&lt;=INDIRECT("D$"&amp;TEXT(ROW()-E1142+1,"#")),INDIRECT("E$"&amp;TEXT($F$1+INDIRECT("C$"&amp;TEXT(ROW()-E1142+1,"#"))+E1142-1,"#")),"")</f>
        <v>#N/A</v>
      </c>
      <c r="G1142" s="134">
        <f ca="1">INDIRECT("select!G"&amp;TEXT($B$1+A1142,"#"))</f>
        <v>0</v>
      </c>
      <c r="H1142" s="133" t="e">
        <f ca="1">VLOOKUP(G1142,E$3181:G$3219,3,0)</f>
        <v>#N/A</v>
      </c>
      <c r="I1142" s="133" t="e">
        <f ca="1">VLOOKUP(G1142,E$3181:G$3219,2,0)</f>
        <v>#N/A</v>
      </c>
      <c r="J1142" s="135" t="e">
        <f t="shared" ref="J1142:J1150" ca="1" si="98">IF(E1142&lt;=INDIRECT("I$"&amp;TEXT(ROW()-E1142+1,"#")),INDIRECT("H$"&amp;TEXT($F$1+INDIRECT("H$"&amp;TEXT(ROW()-E1142+1,"#"))+E1142-1,"#")),"")</f>
        <v>#N/A</v>
      </c>
      <c r="K1142" s="136">
        <f ca="1">INDIRECT("select!H"&amp;TEXT($B$1+A1142,"#"))</f>
        <v>0</v>
      </c>
      <c r="L1142" s="133" t="e">
        <f ca="1">VLOOKUP(K1142,H$3181:J$3287,3,0)</f>
        <v>#N/A</v>
      </c>
      <c r="M1142" s="133" t="e">
        <f ca="1">VLOOKUP(K1142,H$3181:J$3287,2,0)</f>
        <v>#N/A</v>
      </c>
      <c r="N1142" s="135" t="e">
        <f t="shared" ref="N1142:N1164" ca="1" si="99">IF(E1142&lt;=INDIRECT("M$"&amp;TEXT(ROW()-E1142+1,"#")),INDIRECT("K$"&amp;TEXT($F$1+INDIRECT("L$"&amp;TEXT(ROW()-E1142+1,"#"))+E1142-1,"#")),"")</f>
        <v>#N/A</v>
      </c>
      <c r="O1142" s="136">
        <f ca="1">INDIRECT("select!I"&amp;TEXT($B$1+A1142,"#"))</f>
        <v>0</v>
      </c>
      <c r="Q1142" s="133" t="e">
        <f ca="1">VLOOKUP(O1142,K$3181:O$3570,5,0)</f>
        <v>#N/A</v>
      </c>
      <c r="R1142" s="133" t="e">
        <f ca="1">VLOOKUP(O1142,K$3181:O$3570,4,0)</f>
        <v>#N/A</v>
      </c>
      <c r="S1142" s="135" t="e">
        <f t="shared" ref="S1142:S1193" ca="1" si="100">IF(E1142&lt;=INDIRECT("R$"&amp;TEXT(ROW()-E1142+1,"#")),INDIRECT("P$"&amp;TEXT($F$1+INDIRECT("Q$"&amp;TEXT(ROW()-E1142+1,"#"))+E1142-1,"#")),"")</f>
        <v>#N/A</v>
      </c>
      <c r="T1142" s="133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3">
        <f t="shared" ref="A1143:A1193" si="101">A1142</f>
        <v>20</v>
      </c>
      <c r="E1143" s="133">
        <v>2</v>
      </c>
      <c r="F1143" s="135" t="e">
        <f t="shared" ca="1" si="97"/>
        <v>#N/A</v>
      </c>
      <c r="J1143" s="135" t="e">
        <f t="shared" ca="1" si="98"/>
        <v>#N/A</v>
      </c>
      <c r="N1143" s="135" t="e">
        <f t="shared" ca="1" si="99"/>
        <v>#N/A</v>
      </c>
      <c r="S1143" s="135" t="e">
        <f t="shared" ca="1" si="100"/>
        <v>#N/A</v>
      </c>
    </row>
    <row r="1144" spans="1:21">
      <c r="A1144" s="133">
        <f t="shared" si="101"/>
        <v>20</v>
      </c>
      <c r="E1144" s="133">
        <v>3</v>
      </c>
      <c r="F1144" s="135" t="e">
        <f t="shared" ca="1" si="97"/>
        <v>#N/A</v>
      </c>
      <c r="J1144" s="135" t="e">
        <f t="shared" ca="1" si="98"/>
        <v>#N/A</v>
      </c>
      <c r="N1144" s="135" t="e">
        <f t="shared" ca="1" si="99"/>
        <v>#N/A</v>
      </c>
      <c r="S1144" s="135" t="e">
        <f t="shared" ca="1" si="100"/>
        <v>#N/A</v>
      </c>
    </row>
    <row r="1145" spans="1:21">
      <c r="A1145" s="133">
        <f t="shared" si="101"/>
        <v>20</v>
      </c>
      <c r="E1145" s="133">
        <v>4</v>
      </c>
      <c r="F1145" s="135" t="e">
        <f t="shared" ca="1" si="97"/>
        <v>#N/A</v>
      </c>
      <c r="J1145" s="135" t="e">
        <f t="shared" ca="1" si="98"/>
        <v>#N/A</v>
      </c>
      <c r="N1145" s="135" t="e">
        <f t="shared" ca="1" si="99"/>
        <v>#N/A</v>
      </c>
      <c r="S1145" s="135" t="e">
        <f t="shared" ca="1" si="100"/>
        <v>#N/A</v>
      </c>
    </row>
    <row r="1146" spans="1:21">
      <c r="A1146" s="133">
        <f t="shared" si="101"/>
        <v>20</v>
      </c>
      <c r="E1146" s="133">
        <v>5</v>
      </c>
      <c r="F1146" s="135" t="e">
        <f t="shared" ca="1" si="97"/>
        <v>#N/A</v>
      </c>
      <c r="J1146" s="135" t="e">
        <f t="shared" ca="1" si="98"/>
        <v>#N/A</v>
      </c>
      <c r="N1146" s="135" t="e">
        <f t="shared" ca="1" si="99"/>
        <v>#N/A</v>
      </c>
      <c r="S1146" s="135" t="e">
        <f t="shared" ca="1" si="100"/>
        <v>#N/A</v>
      </c>
    </row>
    <row r="1147" spans="1:21">
      <c r="A1147" s="133">
        <f t="shared" si="101"/>
        <v>20</v>
      </c>
      <c r="E1147" s="133">
        <v>6</v>
      </c>
      <c r="F1147" s="135" t="e">
        <f t="shared" ca="1" si="97"/>
        <v>#N/A</v>
      </c>
      <c r="J1147" s="135" t="e">
        <f t="shared" ca="1" si="98"/>
        <v>#N/A</v>
      </c>
      <c r="N1147" s="135" t="e">
        <f t="shared" ca="1" si="99"/>
        <v>#N/A</v>
      </c>
      <c r="S1147" s="135" t="e">
        <f t="shared" ca="1" si="100"/>
        <v>#N/A</v>
      </c>
    </row>
    <row r="1148" spans="1:21">
      <c r="A1148" s="133">
        <f t="shared" si="101"/>
        <v>20</v>
      </c>
      <c r="E1148" s="133">
        <v>7</v>
      </c>
      <c r="F1148" s="135" t="e">
        <f t="shared" ca="1" si="97"/>
        <v>#N/A</v>
      </c>
      <c r="J1148" s="135" t="e">
        <f t="shared" ca="1" si="98"/>
        <v>#N/A</v>
      </c>
      <c r="N1148" s="135" t="e">
        <f t="shared" ca="1" si="99"/>
        <v>#N/A</v>
      </c>
      <c r="S1148" s="135" t="e">
        <f t="shared" ca="1" si="100"/>
        <v>#N/A</v>
      </c>
    </row>
    <row r="1149" spans="1:21">
      <c r="A1149" s="133">
        <f t="shared" si="101"/>
        <v>20</v>
      </c>
      <c r="E1149" s="133">
        <v>8</v>
      </c>
      <c r="F1149" s="135" t="e">
        <f t="shared" ca="1" si="97"/>
        <v>#N/A</v>
      </c>
      <c r="J1149" s="135" t="e">
        <f t="shared" ca="1" si="98"/>
        <v>#N/A</v>
      </c>
      <c r="N1149" s="135" t="e">
        <f t="shared" ca="1" si="99"/>
        <v>#N/A</v>
      </c>
      <c r="S1149" s="135" t="e">
        <f t="shared" ca="1" si="100"/>
        <v>#N/A</v>
      </c>
    </row>
    <row r="1150" spans="1:21">
      <c r="A1150" s="133">
        <f t="shared" si="101"/>
        <v>20</v>
      </c>
      <c r="E1150" s="133">
        <v>9</v>
      </c>
      <c r="F1150" s="135" t="e">
        <f t="shared" ca="1" si="97"/>
        <v>#N/A</v>
      </c>
      <c r="J1150" s="135" t="e">
        <f t="shared" ca="1" si="98"/>
        <v>#N/A</v>
      </c>
      <c r="N1150" s="135" t="e">
        <f t="shared" ca="1" si="99"/>
        <v>#N/A</v>
      </c>
      <c r="S1150" s="135" t="e">
        <f t="shared" ca="1" si="100"/>
        <v>#N/A</v>
      </c>
    </row>
    <row r="1151" spans="1:21">
      <c r="A1151" s="133">
        <f t="shared" si="101"/>
        <v>20</v>
      </c>
      <c r="E1151" s="133">
        <v>10</v>
      </c>
      <c r="F1151" s="135" t="e">
        <f t="shared" ca="1" si="97"/>
        <v>#N/A</v>
      </c>
      <c r="N1151" s="135" t="e">
        <f t="shared" ca="1" si="99"/>
        <v>#N/A</v>
      </c>
      <c r="S1151" s="135" t="e">
        <f t="shared" ca="1" si="100"/>
        <v>#N/A</v>
      </c>
    </row>
    <row r="1152" spans="1:21">
      <c r="A1152" s="133">
        <f t="shared" si="101"/>
        <v>20</v>
      </c>
      <c r="E1152" s="133">
        <v>11</v>
      </c>
      <c r="F1152" s="135" t="e">
        <f t="shared" ca="1" si="97"/>
        <v>#N/A</v>
      </c>
      <c r="N1152" s="135" t="e">
        <f t="shared" ca="1" si="99"/>
        <v>#N/A</v>
      </c>
      <c r="S1152" s="135" t="e">
        <f t="shared" ca="1" si="100"/>
        <v>#N/A</v>
      </c>
    </row>
    <row r="1153" spans="1:19">
      <c r="A1153" s="133">
        <f t="shared" si="101"/>
        <v>20</v>
      </c>
      <c r="E1153" s="133">
        <v>12</v>
      </c>
      <c r="F1153" s="135" t="e">
        <f t="shared" ca="1" si="97"/>
        <v>#N/A</v>
      </c>
      <c r="N1153" s="135" t="e">
        <f t="shared" ca="1" si="99"/>
        <v>#N/A</v>
      </c>
      <c r="S1153" s="135" t="e">
        <f t="shared" ca="1" si="100"/>
        <v>#N/A</v>
      </c>
    </row>
    <row r="1154" spans="1:19">
      <c r="A1154" s="133">
        <f t="shared" si="101"/>
        <v>20</v>
      </c>
      <c r="E1154" s="133">
        <v>13</v>
      </c>
      <c r="F1154" s="135" t="e">
        <f t="shared" ca="1" si="97"/>
        <v>#N/A</v>
      </c>
      <c r="N1154" s="135" t="e">
        <f t="shared" ca="1" si="99"/>
        <v>#N/A</v>
      </c>
      <c r="S1154" s="135" t="e">
        <f t="shared" ca="1" si="100"/>
        <v>#N/A</v>
      </c>
    </row>
    <row r="1155" spans="1:19">
      <c r="A1155" s="133">
        <f t="shared" si="101"/>
        <v>20</v>
      </c>
      <c r="E1155" s="133">
        <v>14</v>
      </c>
      <c r="F1155" s="135" t="e">
        <f t="shared" ca="1" si="97"/>
        <v>#N/A</v>
      </c>
      <c r="N1155" s="135" t="e">
        <f t="shared" ca="1" si="99"/>
        <v>#N/A</v>
      </c>
      <c r="S1155" s="135" t="e">
        <f t="shared" ca="1" si="100"/>
        <v>#N/A</v>
      </c>
    </row>
    <row r="1156" spans="1:19">
      <c r="A1156" s="133">
        <f t="shared" si="101"/>
        <v>20</v>
      </c>
      <c r="E1156" s="133">
        <v>15</v>
      </c>
      <c r="F1156" s="135" t="e">
        <f t="shared" ca="1" si="97"/>
        <v>#N/A</v>
      </c>
      <c r="N1156" s="135" t="e">
        <f t="shared" ca="1" si="99"/>
        <v>#N/A</v>
      </c>
      <c r="S1156" s="135" t="e">
        <f t="shared" ca="1" si="100"/>
        <v>#N/A</v>
      </c>
    </row>
    <row r="1157" spans="1:19">
      <c r="A1157" s="133">
        <f t="shared" si="101"/>
        <v>20</v>
      </c>
      <c r="E1157" s="133">
        <v>16</v>
      </c>
      <c r="F1157" s="135" t="e">
        <f t="shared" ca="1" si="97"/>
        <v>#N/A</v>
      </c>
      <c r="N1157" s="135" t="e">
        <f t="shared" ca="1" si="99"/>
        <v>#N/A</v>
      </c>
      <c r="S1157" s="135" t="e">
        <f t="shared" ca="1" si="100"/>
        <v>#N/A</v>
      </c>
    </row>
    <row r="1158" spans="1:19">
      <c r="A1158" s="133">
        <f t="shared" si="101"/>
        <v>20</v>
      </c>
      <c r="E1158" s="133">
        <v>17</v>
      </c>
      <c r="F1158" s="135" t="e">
        <f t="shared" ca="1" si="97"/>
        <v>#N/A</v>
      </c>
      <c r="N1158" s="135" t="e">
        <f t="shared" ca="1" si="99"/>
        <v>#N/A</v>
      </c>
      <c r="S1158" s="135" t="e">
        <f t="shared" ca="1" si="100"/>
        <v>#N/A</v>
      </c>
    </row>
    <row r="1159" spans="1:19">
      <c r="A1159" s="133">
        <f t="shared" si="101"/>
        <v>20</v>
      </c>
      <c r="E1159" s="133">
        <v>18</v>
      </c>
      <c r="F1159" s="135" t="e">
        <f t="shared" ca="1" si="97"/>
        <v>#N/A</v>
      </c>
      <c r="N1159" s="135" t="e">
        <f t="shared" ca="1" si="99"/>
        <v>#N/A</v>
      </c>
      <c r="S1159" s="135" t="e">
        <f t="shared" ca="1" si="100"/>
        <v>#N/A</v>
      </c>
    </row>
    <row r="1160" spans="1:19">
      <c r="A1160" s="133">
        <f t="shared" si="101"/>
        <v>20</v>
      </c>
      <c r="E1160" s="133">
        <v>19</v>
      </c>
      <c r="F1160" s="135" t="e">
        <f t="shared" ca="1" si="97"/>
        <v>#N/A</v>
      </c>
      <c r="N1160" s="135" t="e">
        <f t="shared" ca="1" si="99"/>
        <v>#N/A</v>
      </c>
      <c r="S1160" s="135" t="e">
        <f t="shared" ca="1" si="100"/>
        <v>#N/A</v>
      </c>
    </row>
    <row r="1161" spans="1:19">
      <c r="A1161" s="133">
        <f t="shared" si="101"/>
        <v>20</v>
      </c>
      <c r="E1161" s="133">
        <v>20</v>
      </c>
      <c r="F1161" s="135" t="e">
        <f t="shared" ca="1" si="97"/>
        <v>#N/A</v>
      </c>
      <c r="N1161" s="135" t="e">
        <f t="shared" ca="1" si="99"/>
        <v>#N/A</v>
      </c>
      <c r="S1161" s="135" t="e">
        <f t="shared" ca="1" si="100"/>
        <v>#N/A</v>
      </c>
    </row>
    <row r="1162" spans="1:19">
      <c r="A1162" s="133">
        <f t="shared" si="101"/>
        <v>20</v>
      </c>
      <c r="E1162" s="133">
        <v>21</v>
      </c>
      <c r="F1162" s="135" t="e">
        <f t="shared" ca="1" si="97"/>
        <v>#N/A</v>
      </c>
      <c r="N1162" s="135" t="e">
        <f t="shared" ca="1" si="99"/>
        <v>#N/A</v>
      </c>
      <c r="S1162" s="135" t="e">
        <f t="shared" ca="1" si="100"/>
        <v>#N/A</v>
      </c>
    </row>
    <row r="1163" spans="1:19">
      <c r="A1163" s="133">
        <f t="shared" si="101"/>
        <v>20</v>
      </c>
      <c r="E1163" s="133">
        <v>22</v>
      </c>
      <c r="F1163" s="135" t="e">
        <f t="shared" ca="1" si="97"/>
        <v>#N/A</v>
      </c>
      <c r="N1163" s="135" t="e">
        <f t="shared" ca="1" si="99"/>
        <v>#N/A</v>
      </c>
      <c r="S1163" s="135" t="e">
        <f t="shared" ca="1" si="100"/>
        <v>#N/A</v>
      </c>
    </row>
    <row r="1164" spans="1:19">
      <c r="A1164" s="133">
        <f t="shared" si="101"/>
        <v>20</v>
      </c>
      <c r="E1164" s="133">
        <v>23</v>
      </c>
      <c r="F1164" s="135" t="e">
        <f t="shared" ca="1" si="97"/>
        <v>#N/A</v>
      </c>
      <c r="N1164" s="135" t="e">
        <f t="shared" ca="1" si="99"/>
        <v>#N/A</v>
      </c>
      <c r="S1164" s="135" t="e">
        <f t="shared" ca="1" si="100"/>
        <v>#N/A</v>
      </c>
    </row>
    <row r="1165" spans="1:19">
      <c r="A1165" s="133">
        <f t="shared" si="101"/>
        <v>20</v>
      </c>
      <c r="E1165" s="133">
        <v>24</v>
      </c>
      <c r="S1165" s="135" t="e">
        <f t="shared" ca="1" si="100"/>
        <v>#N/A</v>
      </c>
    </row>
    <row r="1166" spans="1:19">
      <c r="A1166" s="133">
        <f t="shared" si="101"/>
        <v>20</v>
      </c>
      <c r="E1166" s="133">
        <v>25</v>
      </c>
      <c r="S1166" s="135" t="e">
        <f t="shared" ca="1" si="100"/>
        <v>#N/A</v>
      </c>
    </row>
    <row r="1167" spans="1:19">
      <c r="A1167" s="133">
        <f t="shared" si="101"/>
        <v>20</v>
      </c>
      <c r="E1167" s="133">
        <v>26</v>
      </c>
      <c r="S1167" s="135" t="e">
        <f t="shared" ca="1" si="100"/>
        <v>#N/A</v>
      </c>
    </row>
    <row r="1168" spans="1:19">
      <c r="A1168" s="133">
        <f t="shared" si="101"/>
        <v>20</v>
      </c>
      <c r="E1168" s="133">
        <v>27</v>
      </c>
      <c r="S1168" s="135" t="e">
        <f t="shared" ca="1" si="100"/>
        <v>#N/A</v>
      </c>
    </row>
    <row r="1169" spans="1:19">
      <c r="A1169" s="133">
        <f t="shared" si="101"/>
        <v>20</v>
      </c>
      <c r="E1169" s="133">
        <v>28</v>
      </c>
      <c r="S1169" s="135" t="e">
        <f t="shared" ca="1" si="100"/>
        <v>#N/A</v>
      </c>
    </row>
    <row r="1170" spans="1:19">
      <c r="A1170" s="133">
        <f t="shared" si="101"/>
        <v>20</v>
      </c>
      <c r="E1170" s="133">
        <v>29</v>
      </c>
      <c r="S1170" s="135" t="e">
        <f t="shared" ca="1" si="100"/>
        <v>#N/A</v>
      </c>
    </row>
    <row r="1171" spans="1:19">
      <c r="A1171" s="133">
        <f t="shared" si="101"/>
        <v>20</v>
      </c>
      <c r="E1171" s="133">
        <v>30</v>
      </c>
      <c r="S1171" s="135" t="e">
        <f t="shared" ca="1" si="100"/>
        <v>#N/A</v>
      </c>
    </row>
    <row r="1172" spans="1:19">
      <c r="A1172" s="133">
        <f t="shared" si="101"/>
        <v>20</v>
      </c>
      <c r="E1172" s="133">
        <v>31</v>
      </c>
      <c r="S1172" s="135" t="e">
        <f t="shared" ca="1" si="100"/>
        <v>#N/A</v>
      </c>
    </row>
    <row r="1173" spans="1:19">
      <c r="A1173" s="133">
        <f t="shared" si="101"/>
        <v>20</v>
      </c>
      <c r="E1173" s="133">
        <v>32</v>
      </c>
      <c r="S1173" s="135" t="e">
        <f t="shared" ca="1" si="100"/>
        <v>#N/A</v>
      </c>
    </row>
    <row r="1174" spans="1:19">
      <c r="A1174" s="133">
        <f t="shared" si="101"/>
        <v>20</v>
      </c>
      <c r="E1174" s="133">
        <v>33</v>
      </c>
      <c r="S1174" s="135" t="e">
        <f t="shared" ca="1" si="100"/>
        <v>#N/A</v>
      </c>
    </row>
    <row r="1175" spans="1:19">
      <c r="A1175" s="133">
        <f t="shared" si="101"/>
        <v>20</v>
      </c>
      <c r="E1175" s="133">
        <v>34</v>
      </c>
      <c r="S1175" s="135" t="e">
        <f t="shared" ca="1" si="100"/>
        <v>#N/A</v>
      </c>
    </row>
    <row r="1176" spans="1:19">
      <c r="A1176" s="133">
        <f t="shared" si="101"/>
        <v>20</v>
      </c>
      <c r="E1176" s="133">
        <v>35</v>
      </c>
      <c r="S1176" s="135" t="e">
        <f t="shared" ca="1" si="100"/>
        <v>#N/A</v>
      </c>
    </row>
    <row r="1177" spans="1:19">
      <c r="A1177" s="133">
        <f t="shared" si="101"/>
        <v>20</v>
      </c>
      <c r="E1177" s="133">
        <v>36</v>
      </c>
      <c r="S1177" s="135" t="e">
        <f t="shared" ca="1" si="100"/>
        <v>#N/A</v>
      </c>
    </row>
    <row r="1178" spans="1:19">
      <c r="A1178" s="133">
        <f t="shared" si="101"/>
        <v>20</v>
      </c>
      <c r="E1178" s="133">
        <v>37</v>
      </c>
      <c r="S1178" s="135" t="e">
        <f t="shared" ca="1" si="100"/>
        <v>#N/A</v>
      </c>
    </row>
    <row r="1179" spans="1:19">
      <c r="A1179" s="133">
        <f t="shared" si="101"/>
        <v>20</v>
      </c>
      <c r="E1179" s="133">
        <v>38</v>
      </c>
      <c r="S1179" s="135" t="e">
        <f t="shared" ca="1" si="100"/>
        <v>#N/A</v>
      </c>
    </row>
    <row r="1180" spans="1:19">
      <c r="A1180" s="133">
        <f t="shared" si="101"/>
        <v>20</v>
      </c>
      <c r="E1180" s="133">
        <v>39</v>
      </c>
      <c r="S1180" s="135" t="e">
        <f t="shared" ca="1" si="100"/>
        <v>#N/A</v>
      </c>
    </row>
    <row r="1181" spans="1:19">
      <c r="A1181" s="133">
        <f t="shared" si="101"/>
        <v>20</v>
      </c>
      <c r="E1181" s="133">
        <v>40</v>
      </c>
      <c r="S1181" s="135" t="e">
        <f t="shared" ca="1" si="100"/>
        <v>#N/A</v>
      </c>
    </row>
    <row r="1182" spans="1:19">
      <c r="A1182" s="133">
        <f t="shared" si="101"/>
        <v>20</v>
      </c>
      <c r="E1182" s="133">
        <v>41</v>
      </c>
      <c r="S1182" s="135" t="e">
        <f t="shared" ca="1" si="100"/>
        <v>#N/A</v>
      </c>
    </row>
    <row r="1183" spans="1:19">
      <c r="A1183" s="133">
        <f t="shared" si="101"/>
        <v>20</v>
      </c>
      <c r="E1183" s="133">
        <v>42</v>
      </c>
      <c r="S1183" s="135" t="e">
        <f t="shared" ca="1" si="100"/>
        <v>#N/A</v>
      </c>
    </row>
    <row r="1184" spans="1:19">
      <c r="A1184" s="133">
        <f t="shared" si="101"/>
        <v>20</v>
      </c>
      <c r="E1184" s="133">
        <v>43</v>
      </c>
      <c r="S1184" s="135" t="e">
        <f t="shared" ca="1" si="100"/>
        <v>#N/A</v>
      </c>
    </row>
    <row r="1185" spans="1:19">
      <c r="A1185" s="133">
        <f t="shared" si="101"/>
        <v>20</v>
      </c>
      <c r="E1185" s="133">
        <v>44</v>
      </c>
      <c r="S1185" s="135" t="e">
        <f t="shared" ca="1" si="100"/>
        <v>#N/A</v>
      </c>
    </row>
    <row r="1186" spans="1:19">
      <c r="A1186" s="133">
        <f t="shared" si="101"/>
        <v>20</v>
      </c>
      <c r="E1186" s="133">
        <v>45</v>
      </c>
      <c r="S1186" s="135" t="e">
        <f t="shared" ca="1" si="100"/>
        <v>#N/A</v>
      </c>
    </row>
    <row r="1187" spans="1:19">
      <c r="A1187" s="133">
        <f t="shared" si="101"/>
        <v>20</v>
      </c>
      <c r="E1187" s="133">
        <v>46</v>
      </c>
      <c r="S1187" s="135" t="e">
        <f t="shared" ca="1" si="100"/>
        <v>#N/A</v>
      </c>
    </row>
    <row r="1188" spans="1:19">
      <c r="A1188" s="133">
        <f t="shared" si="101"/>
        <v>20</v>
      </c>
      <c r="E1188" s="133">
        <v>47</v>
      </c>
      <c r="S1188" s="135" t="e">
        <f t="shared" ca="1" si="100"/>
        <v>#N/A</v>
      </c>
    </row>
    <row r="1189" spans="1:19">
      <c r="A1189" s="133">
        <f t="shared" si="101"/>
        <v>20</v>
      </c>
      <c r="E1189" s="133">
        <v>48</v>
      </c>
      <c r="S1189" s="135" t="e">
        <f t="shared" ca="1" si="100"/>
        <v>#N/A</v>
      </c>
    </row>
    <row r="1190" spans="1:19">
      <c r="A1190" s="133">
        <f t="shared" si="101"/>
        <v>20</v>
      </c>
      <c r="E1190" s="133">
        <v>49</v>
      </c>
      <c r="S1190" s="135" t="e">
        <f t="shared" ca="1" si="100"/>
        <v>#N/A</v>
      </c>
    </row>
    <row r="1191" spans="1:19">
      <c r="A1191" s="133">
        <f t="shared" si="101"/>
        <v>20</v>
      </c>
      <c r="E1191" s="133">
        <v>50</v>
      </c>
      <c r="S1191" s="135" t="e">
        <f t="shared" ca="1" si="100"/>
        <v>#N/A</v>
      </c>
    </row>
    <row r="1192" spans="1:19">
      <c r="A1192" s="133">
        <f t="shared" si="101"/>
        <v>20</v>
      </c>
      <c r="E1192" s="133">
        <v>51</v>
      </c>
      <c r="S1192" s="135" t="e">
        <f t="shared" ca="1" si="100"/>
        <v>#N/A</v>
      </c>
    </row>
    <row r="1193" spans="1:19">
      <c r="A1193" s="133">
        <f t="shared" si="101"/>
        <v>20</v>
      </c>
      <c r="E1193" s="133">
        <v>52</v>
      </c>
      <c r="S1193" s="135" t="e">
        <f t="shared" ca="1" si="100"/>
        <v>#N/A</v>
      </c>
    </row>
    <row r="1202" spans="1:21">
      <c r="A1202" s="133">
        <f>(ROW()+58)/60</f>
        <v>21</v>
      </c>
      <c r="B1202" s="134">
        <f ca="1">INDIRECT("select!E"&amp;TEXT($B$1+A1202,"#"))</f>
        <v>0</v>
      </c>
      <c r="C1202" s="133" t="e">
        <f ca="1">VLOOKUP(B1202,$A$3181:$D$3190,4,0)</f>
        <v>#N/A</v>
      </c>
      <c r="D1202" s="133" t="e">
        <f ca="1">VLOOKUP(B1202,$A$3181:$D$3190,3,0)</f>
        <v>#N/A</v>
      </c>
      <c r="E1202" s="133">
        <v>1</v>
      </c>
      <c r="F1202" s="135" t="e">
        <f t="shared" ref="F1202:F1224" ca="1" si="102">IF(E1202&lt;=INDIRECT("D$"&amp;TEXT(ROW()-E1202+1,"#")),INDIRECT("E$"&amp;TEXT($F$1+INDIRECT("C$"&amp;TEXT(ROW()-E1202+1,"#"))+E1202-1,"#")),"")</f>
        <v>#N/A</v>
      </c>
      <c r="G1202" s="134">
        <f ca="1">INDIRECT("select!G"&amp;TEXT($B$1+A1202,"#"))</f>
        <v>0</v>
      </c>
      <c r="H1202" s="133" t="e">
        <f ca="1">VLOOKUP(G1202,E$3181:G$3219,3,0)</f>
        <v>#N/A</v>
      </c>
      <c r="I1202" s="133" t="e">
        <f ca="1">VLOOKUP(G1202,E$3181:G$3219,2,0)</f>
        <v>#N/A</v>
      </c>
      <c r="J1202" s="135" t="e">
        <f t="shared" ref="J1202:J1210" ca="1" si="103">IF(E1202&lt;=INDIRECT("I$"&amp;TEXT(ROW()-E1202+1,"#")),INDIRECT("H$"&amp;TEXT($F$1+INDIRECT("H$"&amp;TEXT(ROW()-E1202+1,"#"))+E1202-1,"#")),"")</f>
        <v>#N/A</v>
      </c>
      <c r="K1202" s="136">
        <f ca="1">INDIRECT("select!H"&amp;TEXT($B$1+A1202,"#"))</f>
        <v>0</v>
      </c>
      <c r="L1202" s="133" t="e">
        <f ca="1">VLOOKUP(K1202,H$3181:J$3287,3,0)</f>
        <v>#N/A</v>
      </c>
      <c r="M1202" s="133" t="e">
        <f ca="1">VLOOKUP(K1202,H$3181:J$3287,2,0)</f>
        <v>#N/A</v>
      </c>
      <c r="N1202" s="135" t="e">
        <f t="shared" ref="N1202:N1224" ca="1" si="104">IF(E1202&lt;=INDIRECT("M$"&amp;TEXT(ROW()-E1202+1,"#")),INDIRECT("K$"&amp;TEXT($F$1+INDIRECT("L$"&amp;TEXT(ROW()-E1202+1,"#"))+E1202-1,"#")),"")</f>
        <v>#N/A</v>
      </c>
      <c r="O1202" s="136">
        <f ca="1">INDIRECT("select!I"&amp;TEXT($B$1+A1202,"#"))</f>
        <v>0</v>
      </c>
      <c r="Q1202" s="133" t="e">
        <f ca="1">VLOOKUP(O1202,K$3181:O$3570,5,0)</f>
        <v>#N/A</v>
      </c>
      <c r="R1202" s="133" t="e">
        <f ca="1">VLOOKUP(O1202,K$3181:O$3570,4,0)</f>
        <v>#N/A</v>
      </c>
      <c r="S1202" s="135" t="e">
        <f t="shared" ref="S1202:S1253" ca="1" si="105">IF(E1202&lt;=INDIRECT("R$"&amp;TEXT(ROW()-E1202+1,"#")),INDIRECT("P$"&amp;TEXT($F$1+INDIRECT("Q$"&amp;TEXT(ROW()-E1202+1,"#"))+E1202-1,"#")),"")</f>
        <v>#N/A</v>
      </c>
      <c r="T1202" s="133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3">
        <f t="shared" ref="A1203:A1253" si="106">A1202</f>
        <v>21</v>
      </c>
      <c r="E1203" s="133">
        <v>2</v>
      </c>
      <c r="F1203" s="135" t="e">
        <f t="shared" ca="1" si="102"/>
        <v>#N/A</v>
      </c>
      <c r="J1203" s="135" t="e">
        <f t="shared" ca="1" si="103"/>
        <v>#N/A</v>
      </c>
      <c r="N1203" s="135" t="e">
        <f t="shared" ca="1" si="104"/>
        <v>#N/A</v>
      </c>
      <c r="S1203" s="135" t="e">
        <f t="shared" ca="1" si="105"/>
        <v>#N/A</v>
      </c>
    </row>
    <row r="1204" spans="1:21">
      <c r="A1204" s="133">
        <f t="shared" si="106"/>
        <v>21</v>
      </c>
      <c r="E1204" s="133">
        <v>3</v>
      </c>
      <c r="F1204" s="135" t="e">
        <f t="shared" ca="1" si="102"/>
        <v>#N/A</v>
      </c>
      <c r="J1204" s="135" t="e">
        <f t="shared" ca="1" si="103"/>
        <v>#N/A</v>
      </c>
      <c r="N1204" s="135" t="e">
        <f t="shared" ca="1" si="104"/>
        <v>#N/A</v>
      </c>
      <c r="S1204" s="135" t="e">
        <f t="shared" ca="1" si="105"/>
        <v>#N/A</v>
      </c>
    </row>
    <row r="1205" spans="1:21">
      <c r="A1205" s="133">
        <f t="shared" si="106"/>
        <v>21</v>
      </c>
      <c r="E1205" s="133">
        <v>4</v>
      </c>
      <c r="F1205" s="135" t="e">
        <f t="shared" ca="1" si="102"/>
        <v>#N/A</v>
      </c>
      <c r="J1205" s="135" t="e">
        <f t="shared" ca="1" si="103"/>
        <v>#N/A</v>
      </c>
      <c r="N1205" s="135" t="e">
        <f t="shared" ca="1" si="104"/>
        <v>#N/A</v>
      </c>
      <c r="S1205" s="135" t="e">
        <f t="shared" ca="1" si="105"/>
        <v>#N/A</v>
      </c>
    </row>
    <row r="1206" spans="1:21">
      <c r="A1206" s="133">
        <f t="shared" si="106"/>
        <v>21</v>
      </c>
      <c r="E1206" s="133">
        <v>5</v>
      </c>
      <c r="F1206" s="135" t="e">
        <f t="shared" ca="1" si="102"/>
        <v>#N/A</v>
      </c>
      <c r="J1206" s="135" t="e">
        <f t="shared" ca="1" si="103"/>
        <v>#N/A</v>
      </c>
      <c r="N1206" s="135" t="e">
        <f t="shared" ca="1" si="104"/>
        <v>#N/A</v>
      </c>
      <c r="S1206" s="135" t="e">
        <f t="shared" ca="1" si="105"/>
        <v>#N/A</v>
      </c>
    </row>
    <row r="1207" spans="1:21">
      <c r="A1207" s="133">
        <f t="shared" si="106"/>
        <v>21</v>
      </c>
      <c r="E1207" s="133">
        <v>6</v>
      </c>
      <c r="F1207" s="135" t="e">
        <f t="shared" ca="1" si="102"/>
        <v>#N/A</v>
      </c>
      <c r="J1207" s="135" t="e">
        <f t="shared" ca="1" si="103"/>
        <v>#N/A</v>
      </c>
      <c r="N1207" s="135" t="e">
        <f t="shared" ca="1" si="104"/>
        <v>#N/A</v>
      </c>
      <c r="S1207" s="135" t="e">
        <f t="shared" ca="1" si="105"/>
        <v>#N/A</v>
      </c>
    </row>
    <row r="1208" spans="1:21">
      <c r="A1208" s="133">
        <f t="shared" si="106"/>
        <v>21</v>
      </c>
      <c r="E1208" s="133">
        <v>7</v>
      </c>
      <c r="F1208" s="135" t="e">
        <f t="shared" ca="1" si="102"/>
        <v>#N/A</v>
      </c>
      <c r="J1208" s="135" t="e">
        <f t="shared" ca="1" si="103"/>
        <v>#N/A</v>
      </c>
      <c r="N1208" s="135" t="e">
        <f t="shared" ca="1" si="104"/>
        <v>#N/A</v>
      </c>
      <c r="S1208" s="135" t="e">
        <f t="shared" ca="1" si="105"/>
        <v>#N/A</v>
      </c>
    </row>
    <row r="1209" spans="1:21">
      <c r="A1209" s="133">
        <f t="shared" si="106"/>
        <v>21</v>
      </c>
      <c r="E1209" s="133">
        <v>8</v>
      </c>
      <c r="F1209" s="135" t="e">
        <f t="shared" ca="1" si="102"/>
        <v>#N/A</v>
      </c>
      <c r="J1209" s="135" t="e">
        <f t="shared" ca="1" si="103"/>
        <v>#N/A</v>
      </c>
      <c r="N1209" s="135" t="e">
        <f t="shared" ca="1" si="104"/>
        <v>#N/A</v>
      </c>
      <c r="S1209" s="135" t="e">
        <f t="shared" ca="1" si="105"/>
        <v>#N/A</v>
      </c>
    </row>
    <row r="1210" spans="1:21">
      <c r="A1210" s="133">
        <f t="shared" si="106"/>
        <v>21</v>
      </c>
      <c r="E1210" s="133">
        <v>9</v>
      </c>
      <c r="F1210" s="135" t="e">
        <f t="shared" ca="1" si="102"/>
        <v>#N/A</v>
      </c>
      <c r="J1210" s="135" t="e">
        <f t="shared" ca="1" si="103"/>
        <v>#N/A</v>
      </c>
      <c r="N1210" s="135" t="e">
        <f t="shared" ca="1" si="104"/>
        <v>#N/A</v>
      </c>
      <c r="S1210" s="135" t="e">
        <f t="shared" ca="1" si="105"/>
        <v>#N/A</v>
      </c>
    </row>
    <row r="1211" spans="1:21">
      <c r="A1211" s="133">
        <f t="shared" si="106"/>
        <v>21</v>
      </c>
      <c r="E1211" s="133">
        <v>10</v>
      </c>
      <c r="F1211" s="135" t="e">
        <f t="shared" ca="1" si="102"/>
        <v>#N/A</v>
      </c>
      <c r="N1211" s="135" t="e">
        <f t="shared" ca="1" si="104"/>
        <v>#N/A</v>
      </c>
      <c r="S1211" s="135" t="e">
        <f t="shared" ca="1" si="105"/>
        <v>#N/A</v>
      </c>
    </row>
    <row r="1212" spans="1:21">
      <c r="A1212" s="133">
        <f t="shared" si="106"/>
        <v>21</v>
      </c>
      <c r="E1212" s="133">
        <v>11</v>
      </c>
      <c r="F1212" s="135" t="e">
        <f t="shared" ca="1" si="102"/>
        <v>#N/A</v>
      </c>
      <c r="N1212" s="135" t="e">
        <f t="shared" ca="1" si="104"/>
        <v>#N/A</v>
      </c>
      <c r="S1212" s="135" t="e">
        <f t="shared" ca="1" si="105"/>
        <v>#N/A</v>
      </c>
    </row>
    <row r="1213" spans="1:21">
      <c r="A1213" s="133">
        <f t="shared" si="106"/>
        <v>21</v>
      </c>
      <c r="E1213" s="133">
        <v>12</v>
      </c>
      <c r="F1213" s="135" t="e">
        <f t="shared" ca="1" si="102"/>
        <v>#N/A</v>
      </c>
      <c r="N1213" s="135" t="e">
        <f t="shared" ca="1" si="104"/>
        <v>#N/A</v>
      </c>
      <c r="S1213" s="135" t="e">
        <f t="shared" ca="1" si="105"/>
        <v>#N/A</v>
      </c>
    </row>
    <row r="1214" spans="1:21">
      <c r="A1214" s="133">
        <f t="shared" si="106"/>
        <v>21</v>
      </c>
      <c r="E1214" s="133">
        <v>13</v>
      </c>
      <c r="F1214" s="135" t="e">
        <f t="shared" ca="1" si="102"/>
        <v>#N/A</v>
      </c>
      <c r="N1214" s="135" t="e">
        <f t="shared" ca="1" si="104"/>
        <v>#N/A</v>
      </c>
      <c r="S1214" s="135" t="e">
        <f t="shared" ca="1" si="105"/>
        <v>#N/A</v>
      </c>
    </row>
    <row r="1215" spans="1:21">
      <c r="A1215" s="133">
        <f t="shared" si="106"/>
        <v>21</v>
      </c>
      <c r="E1215" s="133">
        <v>14</v>
      </c>
      <c r="F1215" s="135" t="e">
        <f t="shared" ca="1" si="102"/>
        <v>#N/A</v>
      </c>
      <c r="N1215" s="135" t="e">
        <f t="shared" ca="1" si="104"/>
        <v>#N/A</v>
      </c>
      <c r="S1215" s="135" t="e">
        <f t="shared" ca="1" si="105"/>
        <v>#N/A</v>
      </c>
    </row>
    <row r="1216" spans="1:21">
      <c r="A1216" s="133">
        <f t="shared" si="106"/>
        <v>21</v>
      </c>
      <c r="E1216" s="133">
        <v>15</v>
      </c>
      <c r="F1216" s="135" t="e">
        <f t="shared" ca="1" si="102"/>
        <v>#N/A</v>
      </c>
      <c r="N1216" s="135" t="e">
        <f t="shared" ca="1" si="104"/>
        <v>#N/A</v>
      </c>
      <c r="S1216" s="135" t="e">
        <f t="shared" ca="1" si="105"/>
        <v>#N/A</v>
      </c>
    </row>
    <row r="1217" spans="1:19">
      <c r="A1217" s="133">
        <f t="shared" si="106"/>
        <v>21</v>
      </c>
      <c r="E1217" s="133">
        <v>16</v>
      </c>
      <c r="F1217" s="135" t="e">
        <f t="shared" ca="1" si="102"/>
        <v>#N/A</v>
      </c>
      <c r="N1217" s="135" t="e">
        <f t="shared" ca="1" si="104"/>
        <v>#N/A</v>
      </c>
      <c r="S1217" s="135" t="e">
        <f t="shared" ca="1" si="105"/>
        <v>#N/A</v>
      </c>
    </row>
    <row r="1218" spans="1:19">
      <c r="A1218" s="133">
        <f t="shared" si="106"/>
        <v>21</v>
      </c>
      <c r="E1218" s="133">
        <v>17</v>
      </c>
      <c r="F1218" s="135" t="e">
        <f t="shared" ca="1" si="102"/>
        <v>#N/A</v>
      </c>
      <c r="N1218" s="135" t="e">
        <f t="shared" ca="1" si="104"/>
        <v>#N/A</v>
      </c>
      <c r="S1218" s="135" t="e">
        <f t="shared" ca="1" si="105"/>
        <v>#N/A</v>
      </c>
    </row>
    <row r="1219" spans="1:19">
      <c r="A1219" s="133">
        <f t="shared" si="106"/>
        <v>21</v>
      </c>
      <c r="E1219" s="133">
        <v>18</v>
      </c>
      <c r="F1219" s="135" t="e">
        <f t="shared" ca="1" si="102"/>
        <v>#N/A</v>
      </c>
      <c r="N1219" s="135" t="e">
        <f t="shared" ca="1" si="104"/>
        <v>#N/A</v>
      </c>
      <c r="S1219" s="135" t="e">
        <f t="shared" ca="1" si="105"/>
        <v>#N/A</v>
      </c>
    </row>
    <row r="1220" spans="1:19">
      <c r="A1220" s="133">
        <f t="shared" si="106"/>
        <v>21</v>
      </c>
      <c r="E1220" s="133">
        <v>19</v>
      </c>
      <c r="F1220" s="135" t="e">
        <f t="shared" ca="1" si="102"/>
        <v>#N/A</v>
      </c>
      <c r="N1220" s="135" t="e">
        <f t="shared" ca="1" si="104"/>
        <v>#N/A</v>
      </c>
      <c r="S1220" s="135" t="e">
        <f t="shared" ca="1" si="105"/>
        <v>#N/A</v>
      </c>
    </row>
    <row r="1221" spans="1:19">
      <c r="A1221" s="133">
        <f t="shared" si="106"/>
        <v>21</v>
      </c>
      <c r="E1221" s="133">
        <v>20</v>
      </c>
      <c r="F1221" s="135" t="e">
        <f t="shared" ca="1" si="102"/>
        <v>#N/A</v>
      </c>
      <c r="N1221" s="135" t="e">
        <f t="shared" ca="1" si="104"/>
        <v>#N/A</v>
      </c>
      <c r="S1221" s="135" t="e">
        <f t="shared" ca="1" si="105"/>
        <v>#N/A</v>
      </c>
    </row>
    <row r="1222" spans="1:19">
      <c r="A1222" s="133">
        <f t="shared" si="106"/>
        <v>21</v>
      </c>
      <c r="E1222" s="133">
        <v>21</v>
      </c>
      <c r="F1222" s="135" t="e">
        <f t="shared" ca="1" si="102"/>
        <v>#N/A</v>
      </c>
      <c r="N1222" s="135" t="e">
        <f t="shared" ca="1" si="104"/>
        <v>#N/A</v>
      </c>
      <c r="S1222" s="135" t="e">
        <f t="shared" ca="1" si="105"/>
        <v>#N/A</v>
      </c>
    </row>
    <row r="1223" spans="1:19">
      <c r="A1223" s="133">
        <f t="shared" si="106"/>
        <v>21</v>
      </c>
      <c r="E1223" s="133">
        <v>22</v>
      </c>
      <c r="F1223" s="135" t="e">
        <f t="shared" ca="1" si="102"/>
        <v>#N/A</v>
      </c>
      <c r="N1223" s="135" t="e">
        <f t="shared" ca="1" si="104"/>
        <v>#N/A</v>
      </c>
      <c r="S1223" s="135" t="e">
        <f t="shared" ca="1" si="105"/>
        <v>#N/A</v>
      </c>
    </row>
    <row r="1224" spans="1:19">
      <c r="A1224" s="133">
        <f t="shared" si="106"/>
        <v>21</v>
      </c>
      <c r="E1224" s="133">
        <v>23</v>
      </c>
      <c r="F1224" s="135" t="e">
        <f t="shared" ca="1" si="102"/>
        <v>#N/A</v>
      </c>
      <c r="N1224" s="135" t="e">
        <f t="shared" ca="1" si="104"/>
        <v>#N/A</v>
      </c>
      <c r="S1224" s="135" t="e">
        <f t="shared" ca="1" si="105"/>
        <v>#N/A</v>
      </c>
    </row>
    <row r="1225" spans="1:19">
      <c r="A1225" s="133">
        <f t="shared" si="106"/>
        <v>21</v>
      </c>
      <c r="E1225" s="133">
        <v>24</v>
      </c>
      <c r="S1225" s="135" t="e">
        <f t="shared" ca="1" si="105"/>
        <v>#N/A</v>
      </c>
    </row>
    <row r="1226" spans="1:19">
      <c r="A1226" s="133">
        <f t="shared" si="106"/>
        <v>21</v>
      </c>
      <c r="E1226" s="133">
        <v>25</v>
      </c>
      <c r="S1226" s="135" t="e">
        <f t="shared" ca="1" si="105"/>
        <v>#N/A</v>
      </c>
    </row>
    <row r="1227" spans="1:19">
      <c r="A1227" s="133">
        <f t="shared" si="106"/>
        <v>21</v>
      </c>
      <c r="E1227" s="133">
        <v>26</v>
      </c>
      <c r="S1227" s="135" t="e">
        <f t="shared" ca="1" si="105"/>
        <v>#N/A</v>
      </c>
    </row>
    <row r="1228" spans="1:19">
      <c r="A1228" s="133">
        <f t="shared" si="106"/>
        <v>21</v>
      </c>
      <c r="E1228" s="133">
        <v>27</v>
      </c>
      <c r="S1228" s="135" t="e">
        <f t="shared" ca="1" si="105"/>
        <v>#N/A</v>
      </c>
    </row>
    <row r="1229" spans="1:19">
      <c r="A1229" s="133">
        <f t="shared" si="106"/>
        <v>21</v>
      </c>
      <c r="E1229" s="133">
        <v>28</v>
      </c>
      <c r="S1229" s="135" t="e">
        <f t="shared" ca="1" si="105"/>
        <v>#N/A</v>
      </c>
    </row>
    <row r="1230" spans="1:19">
      <c r="A1230" s="133">
        <f t="shared" si="106"/>
        <v>21</v>
      </c>
      <c r="E1230" s="133">
        <v>29</v>
      </c>
      <c r="S1230" s="135" t="e">
        <f t="shared" ca="1" si="105"/>
        <v>#N/A</v>
      </c>
    </row>
    <row r="1231" spans="1:19">
      <c r="A1231" s="133">
        <f t="shared" si="106"/>
        <v>21</v>
      </c>
      <c r="E1231" s="133">
        <v>30</v>
      </c>
      <c r="S1231" s="135" t="e">
        <f t="shared" ca="1" si="105"/>
        <v>#N/A</v>
      </c>
    </row>
    <row r="1232" spans="1:19">
      <c r="A1232" s="133">
        <f t="shared" si="106"/>
        <v>21</v>
      </c>
      <c r="E1232" s="133">
        <v>31</v>
      </c>
      <c r="S1232" s="135" t="e">
        <f t="shared" ca="1" si="105"/>
        <v>#N/A</v>
      </c>
    </row>
    <row r="1233" spans="1:19">
      <c r="A1233" s="133">
        <f t="shared" si="106"/>
        <v>21</v>
      </c>
      <c r="E1233" s="133">
        <v>32</v>
      </c>
      <c r="S1233" s="135" t="e">
        <f t="shared" ca="1" si="105"/>
        <v>#N/A</v>
      </c>
    </row>
    <row r="1234" spans="1:19">
      <c r="A1234" s="133">
        <f t="shared" si="106"/>
        <v>21</v>
      </c>
      <c r="E1234" s="133">
        <v>33</v>
      </c>
      <c r="S1234" s="135" t="e">
        <f t="shared" ca="1" si="105"/>
        <v>#N/A</v>
      </c>
    </row>
    <row r="1235" spans="1:19">
      <c r="A1235" s="133">
        <f t="shared" si="106"/>
        <v>21</v>
      </c>
      <c r="E1235" s="133">
        <v>34</v>
      </c>
      <c r="S1235" s="135" t="e">
        <f t="shared" ca="1" si="105"/>
        <v>#N/A</v>
      </c>
    </row>
    <row r="1236" spans="1:19">
      <c r="A1236" s="133">
        <f t="shared" si="106"/>
        <v>21</v>
      </c>
      <c r="E1236" s="133">
        <v>35</v>
      </c>
      <c r="S1236" s="135" t="e">
        <f t="shared" ca="1" si="105"/>
        <v>#N/A</v>
      </c>
    </row>
    <row r="1237" spans="1:19">
      <c r="A1237" s="133">
        <f t="shared" si="106"/>
        <v>21</v>
      </c>
      <c r="E1237" s="133">
        <v>36</v>
      </c>
      <c r="S1237" s="135" t="e">
        <f t="shared" ca="1" si="105"/>
        <v>#N/A</v>
      </c>
    </row>
    <row r="1238" spans="1:19">
      <c r="A1238" s="133">
        <f t="shared" si="106"/>
        <v>21</v>
      </c>
      <c r="E1238" s="133">
        <v>37</v>
      </c>
      <c r="S1238" s="135" t="e">
        <f t="shared" ca="1" si="105"/>
        <v>#N/A</v>
      </c>
    </row>
    <row r="1239" spans="1:19">
      <c r="A1239" s="133">
        <f t="shared" si="106"/>
        <v>21</v>
      </c>
      <c r="E1239" s="133">
        <v>38</v>
      </c>
      <c r="S1239" s="135" t="e">
        <f t="shared" ca="1" si="105"/>
        <v>#N/A</v>
      </c>
    </row>
    <row r="1240" spans="1:19">
      <c r="A1240" s="133">
        <f t="shared" si="106"/>
        <v>21</v>
      </c>
      <c r="E1240" s="133">
        <v>39</v>
      </c>
      <c r="S1240" s="135" t="e">
        <f t="shared" ca="1" si="105"/>
        <v>#N/A</v>
      </c>
    </row>
    <row r="1241" spans="1:19">
      <c r="A1241" s="133">
        <f t="shared" si="106"/>
        <v>21</v>
      </c>
      <c r="E1241" s="133">
        <v>40</v>
      </c>
      <c r="S1241" s="135" t="e">
        <f t="shared" ca="1" si="105"/>
        <v>#N/A</v>
      </c>
    </row>
    <row r="1242" spans="1:19">
      <c r="A1242" s="133">
        <f t="shared" si="106"/>
        <v>21</v>
      </c>
      <c r="E1242" s="133">
        <v>41</v>
      </c>
      <c r="S1242" s="135" t="e">
        <f t="shared" ca="1" si="105"/>
        <v>#N/A</v>
      </c>
    </row>
    <row r="1243" spans="1:19">
      <c r="A1243" s="133">
        <f t="shared" si="106"/>
        <v>21</v>
      </c>
      <c r="E1243" s="133">
        <v>42</v>
      </c>
      <c r="S1243" s="135" t="e">
        <f t="shared" ca="1" si="105"/>
        <v>#N/A</v>
      </c>
    </row>
    <row r="1244" spans="1:19">
      <c r="A1244" s="133">
        <f t="shared" si="106"/>
        <v>21</v>
      </c>
      <c r="E1244" s="133">
        <v>43</v>
      </c>
      <c r="S1244" s="135" t="e">
        <f t="shared" ca="1" si="105"/>
        <v>#N/A</v>
      </c>
    </row>
    <row r="1245" spans="1:19">
      <c r="A1245" s="133">
        <f t="shared" si="106"/>
        <v>21</v>
      </c>
      <c r="E1245" s="133">
        <v>44</v>
      </c>
      <c r="S1245" s="135" t="e">
        <f t="shared" ca="1" si="105"/>
        <v>#N/A</v>
      </c>
    </row>
    <row r="1246" spans="1:19">
      <c r="A1246" s="133">
        <f t="shared" si="106"/>
        <v>21</v>
      </c>
      <c r="E1246" s="133">
        <v>45</v>
      </c>
      <c r="S1246" s="135" t="e">
        <f t="shared" ca="1" si="105"/>
        <v>#N/A</v>
      </c>
    </row>
    <row r="1247" spans="1:19">
      <c r="A1247" s="133">
        <f t="shared" si="106"/>
        <v>21</v>
      </c>
      <c r="E1247" s="133">
        <v>46</v>
      </c>
      <c r="S1247" s="135" t="e">
        <f t="shared" ca="1" si="105"/>
        <v>#N/A</v>
      </c>
    </row>
    <row r="1248" spans="1:19">
      <c r="A1248" s="133">
        <f t="shared" si="106"/>
        <v>21</v>
      </c>
      <c r="E1248" s="133">
        <v>47</v>
      </c>
      <c r="S1248" s="135" t="e">
        <f t="shared" ca="1" si="105"/>
        <v>#N/A</v>
      </c>
    </row>
    <row r="1249" spans="1:21">
      <c r="A1249" s="133">
        <f t="shared" si="106"/>
        <v>21</v>
      </c>
      <c r="E1249" s="133">
        <v>48</v>
      </c>
      <c r="S1249" s="135" t="e">
        <f t="shared" ca="1" si="105"/>
        <v>#N/A</v>
      </c>
    </row>
    <row r="1250" spans="1:21">
      <c r="A1250" s="133">
        <f t="shared" si="106"/>
        <v>21</v>
      </c>
      <c r="E1250" s="133">
        <v>49</v>
      </c>
      <c r="S1250" s="135" t="e">
        <f t="shared" ca="1" si="105"/>
        <v>#N/A</v>
      </c>
    </row>
    <row r="1251" spans="1:21">
      <c r="A1251" s="133">
        <f t="shared" si="106"/>
        <v>21</v>
      </c>
      <c r="E1251" s="133">
        <v>50</v>
      </c>
      <c r="S1251" s="135" t="e">
        <f t="shared" ca="1" si="105"/>
        <v>#N/A</v>
      </c>
    </row>
    <row r="1252" spans="1:21">
      <c r="A1252" s="133">
        <f t="shared" si="106"/>
        <v>21</v>
      </c>
      <c r="E1252" s="133">
        <v>51</v>
      </c>
      <c r="S1252" s="135" t="e">
        <f t="shared" ca="1" si="105"/>
        <v>#N/A</v>
      </c>
    </row>
    <row r="1253" spans="1:21">
      <c r="A1253" s="133">
        <f t="shared" si="106"/>
        <v>21</v>
      </c>
      <c r="E1253" s="133">
        <v>52</v>
      </c>
      <c r="S1253" s="135" t="e">
        <f t="shared" ca="1" si="105"/>
        <v>#N/A</v>
      </c>
    </row>
    <row r="1262" spans="1:21">
      <c r="A1262" s="133">
        <f>(ROW()+58)/60</f>
        <v>22</v>
      </c>
      <c r="B1262" s="134">
        <f ca="1">INDIRECT("select!E"&amp;TEXT($B$1+A1262,"#"))</f>
        <v>0</v>
      </c>
      <c r="C1262" s="133" t="e">
        <f ca="1">VLOOKUP(B1262,$A$3181:$D$3190,4,0)</f>
        <v>#N/A</v>
      </c>
      <c r="D1262" s="133" t="e">
        <f ca="1">VLOOKUP(B1262,$A$3181:$D$3190,3,0)</f>
        <v>#N/A</v>
      </c>
      <c r="E1262" s="133">
        <v>1</v>
      </c>
      <c r="F1262" s="135" t="e">
        <f t="shared" ref="F1262:F1284" ca="1" si="107">IF(E1262&lt;=INDIRECT("D$"&amp;TEXT(ROW()-E1262+1,"#")),INDIRECT("E$"&amp;TEXT($F$1+INDIRECT("C$"&amp;TEXT(ROW()-E1262+1,"#"))+E1262-1,"#")),"")</f>
        <v>#N/A</v>
      </c>
      <c r="G1262" s="134">
        <f ca="1">INDIRECT("select!G"&amp;TEXT($B$1+A1262,"#"))</f>
        <v>0</v>
      </c>
      <c r="H1262" s="133" t="e">
        <f ca="1">VLOOKUP(G1262,E$3181:G$3219,3,0)</f>
        <v>#N/A</v>
      </c>
      <c r="I1262" s="133" t="e">
        <f ca="1">VLOOKUP(G1262,E$3181:G$3219,2,0)</f>
        <v>#N/A</v>
      </c>
      <c r="J1262" s="135" t="e">
        <f t="shared" ref="J1262:J1270" ca="1" si="108">IF(E1262&lt;=INDIRECT("I$"&amp;TEXT(ROW()-E1262+1,"#")),INDIRECT("H$"&amp;TEXT($F$1+INDIRECT("H$"&amp;TEXT(ROW()-E1262+1,"#"))+E1262-1,"#")),"")</f>
        <v>#N/A</v>
      </c>
      <c r="K1262" s="136">
        <f ca="1">INDIRECT("select!H"&amp;TEXT($B$1+A1262,"#"))</f>
        <v>0</v>
      </c>
      <c r="L1262" s="133" t="e">
        <f ca="1">VLOOKUP(K1262,H$3181:J$3287,3,0)</f>
        <v>#N/A</v>
      </c>
      <c r="M1262" s="133" t="e">
        <f ca="1">VLOOKUP(K1262,H$3181:J$3287,2,0)</f>
        <v>#N/A</v>
      </c>
      <c r="N1262" s="135" t="e">
        <f t="shared" ref="N1262:N1284" ca="1" si="109">IF(E1262&lt;=INDIRECT("M$"&amp;TEXT(ROW()-E1262+1,"#")),INDIRECT("K$"&amp;TEXT($F$1+INDIRECT("L$"&amp;TEXT(ROW()-E1262+1,"#"))+E1262-1,"#")),"")</f>
        <v>#N/A</v>
      </c>
      <c r="O1262" s="136">
        <f ca="1">INDIRECT("select!I"&amp;TEXT($B$1+A1262,"#"))</f>
        <v>0</v>
      </c>
      <c r="Q1262" s="133" t="e">
        <f ca="1">VLOOKUP(O1262,K$3181:O$3570,5,0)</f>
        <v>#N/A</v>
      </c>
      <c r="R1262" s="133" t="e">
        <f ca="1">VLOOKUP(O1262,K$3181:O$3570,4,0)</f>
        <v>#N/A</v>
      </c>
      <c r="S1262" s="135" t="e">
        <f t="shared" ref="S1262:S1313" ca="1" si="110">IF(E1262&lt;=INDIRECT("R$"&amp;TEXT(ROW()-E1262+1,"#")),INDIRECT("P$"&amp;TEXT($F$1+INDIRECT("Q$"&amp;TEXT(ROW()-E1262+1,"#"))+E1262-1,"#")),"")</f>
        <v>#N/A</v>
      </c>
      <c r="T1262" s="133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3">
        <f t="shared" ref="A1263:A1313" si="111">A1262</f>
        <v>22</v>
      </c>
      <c r="E1263" s="133">
        <v>2</v>
      </c>
      <c r="F1263" s="135" t="e">
        <f t="shared" ca="1" si="107"/>
        <v>#N/A</v>
      </c>
      <c r="J1263" s="135" t="e">
        <f t="shared" ca="1" si="108"/>
        <v>#N/A</v>
      </c>
      <c r="N1263" s="135" t="e">
        <f t="shared" ca="1" si="109"/>
        <v>#N/A</v>
      </c>
      <c r="S1263" s="135" t="e">
        <f t="shared" ca="1" si="110"/>
        <v>#N/A</v>
      </c>
    </row>
    <row r="1264" spans="1:21">
      <c r="A1264" s="133">
        <f t="shared" si="111"/>
        <v>22</v>
      </c>
      <c r="E1264" s="133">
        <v>3</v>
      </c>
      <c r="F1264" s="135" t="e">
        <f t="shared" ca="1" si="107"/>
        <v>#N/A</v>
      </c>
      <c r="J1264" s="135" t="e">
        <f t="shared" ca="1" si="108"/>
        <v>#N/A</v>
      </c>
      <c r="N1264" s="135" t="e">
        <f t="shared" ca="1" si="109"/>
        <v>#N/A</v>
      </c>
      <c r="S1264" s="135" t="e">
        <f t="shared" ca="1" si="110"/>
        <v>#N/A</v>
      </c>
    </row>
    <row r="1265" spans="1:19">
      <c r="A1265" s="133">
        <f t="shared" si="111"/>
        <v>22</v>
      </c>
      <c r="E1265" s="133">
        <v>4</v>
      </c>
      <c r="F1265" s="135" t="e">
        <f t="shared" ca="1" si="107"/>
        <v>#N/A</v>
      </c>
      <c r="J1265" s="135" t="e">
        <f t="shared" ca="1" si="108"/>
        <v>#N/A</v>
      </c>
      <c r="N1265" s="135" t="e">
        <f t="shared" ca="1" si="109"/>
        <v>#N/A</v>
      </c>
      <c r="S1265" s="135" t="e">
        <f t="shared" ca="1" si="110"/>
        <v>#N/A</v>
      </c>
    </row>
    <row r="1266" spans="1:19">
      <c r="A1266" s="133">
        <f t="shared" si="111"/>
        <v>22</v>
      </c>
      <c r="E1266" s="133">
        <v>5</v>
      </c>
      <c r="F1266" s="135" t="e">
        <f t="shared" ca="1" si="107"/>
        <v>#N/A</v>
      </c>
      <c r="J1266" s="135" t="e">
        <f t="shared" ca="1" si="108"/>
        <v>#N/A</v>
      </c>
      <c r="N1266" s="135" t="e">
        <f t="shared" ca="1" si="109"/>
        <v>#N/A</v>
      </c>
      <c r="S1266" s="135" t="e">
        <f t="shared" ca="1" si="110"/>
        <v>#N/A</v>
      </c>
    </row>
    <row r="1267" spans="1:19">
      <c r="A1267" s="133">
        <f t="shared" si="111"/>
        <v>22</v>
      </c>
      <c r="E1267" s="133">
        <v>6</v>
      </c>
      <c r="F1267" s="135" t="e">
        <f t="shared" ca="1" si="107"/>
        <v>#N/A</v>
      </c>
      <c r="J1267" s="135" t="e">
        <f t="shared" ca="1" si="108"/>
        <v>#N/A</v>
      </c>
      <c r="N1267" s="135" t="e">
        <f t="shared" ca="1" si="109"/>
        <v>#N/A</v>
      </c>
      <c r="S1267" s="135" t="e">
        <f t="shared" ca="1" si="110"/>
        <v>#N/A</v>
      </c>
    </row>
    <row r="1268" spans="1:19">
      <c r="A1268" s="133">
        <f t="shared" si="111"/>
        <v>22</v>
      </c>
      <c r="E1268" s="133">
        <v>7</v>
      </c>
      <c r="F1268" s="135" t="e">
        <f t="shared" ca="1" si="107"/>
        <v>#N/A</v>
      </c>
      <c r="J1268" s="135" t="e">
        <f t="shared" ca="1" si="108"/>
        <v>#N/A</v>
      </c>
      <c r="N1268" s="135" t="e">
        <f t="shared" ca="1" si="109"/>
        <v>#N/A</v>
      </c>
      <c r="S1268" s="135" t="e">
        <f t="shared" ca="1" si="110"/>
        <v>#N/A</v>
      </c>
    </row>
    <row r="1269" spans="1:19">
      <c r="A1269" s="133">
        <f t="shared" si="111"/>
        <v>22</v>
      </c>
      <c r="E1269" s="133">
        <v>8</v>
      </c>
      <c r="F1269" s="135" t="e">
        <f t="shared" ca="1" si="107"/>
        <v>#N/A</v>
      </c>
      <c r="J1269" s="135" t="e">
        <f t="shared" ca="1" si="108"/>
        <v>#N/A</v>
      </c>
      <c r="N1269" s="135" t="e">
        <f t="shared" ca="1" si="109"/>
        <v>#N/A</v>
      </c>
      <c r="S1269" s="135" t="e">
        <f t="shared" ca="1" si="110"/>
        <v>#N/A</v>
      </c>
    </row>
    <row r="1270" spans="1:19">
      <c r="A1270" s="133">
        <f t="shared" si="111"/>
        <v>22</v>
      </c>
      <c r="E1270" s="133">
        <v>9</v>
      </c>
      <c r="F1270" s="135" t="e">
        <f t="shared" ca="1" si="107"/>
        <v>#N/A</v>
      </c>
      <c r="J1270" s="135" t="e">
        <f t="shared" ca="1" si="108"/>
        <v>#N/A</v>
      </c>
      <c r="N1270" s="135" t="e">
        <f t="shared" ca="1" si="109"/>
        <v>#N/A</v>
      </c>
      <c r="S1270" s="135" t="e">
        <f t="shared" ca="1" si="110"/>
        <v>#N/A</v>
      </c>
    </row>
    <row r="1271" spans="1:19">
      <c r="A1271" s="133">
        <f t="shared" si="111"/>
        <v>22</v>
      </c>
      <c r="E1271" s="133">
        <v>10</v>
      </c>
      <c r="F1271" s="135" t="e">
        <f t="shared" ca="1" si="107"/>
        <v>#N/A</v>
      </c>
      <c r="N1271" s="135" t="e">
        <f t="shared" ca="1" si="109"/>
        <v>#N/A</v>
      </c>
      <c r="S1271" s="135" t="e">
        <f t="shared" ca="1" si="110"/>
        <v>#N/A</v>
      </c>
    </row>
    <row r="1272" spans="1:19">
      <c r="A1272" s="133">
        <f t="shared" si="111"/>
        <v>22</v>
      </c>
      <c r="E1272" s="133">
        <v>11</v>
      </c>
      <c r="F1272" s="135" t="e">
        <f t="shared" ca="1" si="107"/>
        <v>#N/A</v>
      </c>
      <c r="N1272" s="135" t="e">
        <f t="shared" ca="1" si="109"/>
        <v>#N/A</v>
      </c>
      <c r="S1272" s="135" t="e">
        <f t="shared" ca="1" si="110"/>
        <v>#N/A</v>
      </c>
    </row>
    <row r="1273" spans="1:19">
      <c r="A1273" s="133">
        <f t="shared" si="111"/>
        <v>22</v>
      </c>
      <c r="E1273" s="133">
        <v>12</v>
      </c>
      <c r="F1273" s="135" t="e">
        <f t="shared" ca="1" si="107"/>
        <v>#N/A</v>
      </c>
      <c r="N1273" s="135" t="e">
        <f t="shared" ca="1" si="109"/>
        <v>#N/A</v>
      </c>
      <c r="S1273" s="135" t="e">
        <f t="shared" ca="1" si="110"/>
        <v>#N/A</v>
      </c>
    </row>
    <row r="1274" spans="1:19">
      <c r="A1274" s="133">
        <f t="shared" si="111"/>
        <v>22</v>
      </c>
      <c r="E1274" s="133">
        <v>13</v>
      </c>
      <c r="F1274" s="135" t="e">
        <f t="shared" ca="1" si="107"/>
        <v>#N/A</v>
      </c>
      <c r="N1274" s="135" t="e">
        <f t="shared" ca="1" si="109"/>
        <v>#N/A</v>
      </c>
      <c r="S1274" s="135" t="e">
        <f t="shared" ca="1" si="110"/>
        <v>#N/A</v>
      </c>
    </row>
    <row r="1275" spans="1:19">
      <c r="A1275" s="133">
        <f t="shared" si="111"/>
        <v>22</v>
      </c>
      <c r="E1275" s="133">
        <v>14</v>
      </c>
      <c r="F1275" s="135" t="e">
        <f t="shared" ca="1" si="107"/>
        <v>#N/A</v>
      </c>
      <c r="N1275" s="135" t="e">
        <f t="shared" ca="1" si="109"/>
        <v>#N/A</v>
      </c>
      <c r="S1275" s="135" t="e">
        <f t="shared" ca="1" si="110"/>
        <v>#N/A</v>
      </c>
    </row>
    <row r="1276" spans="1:19">
      <c r="A1276" s="133">
        <f t="shared" si="111"/>
        <v>22</v>
      </c>
      <c r="E1276" s="133">
        <v>15</v>
      </c>
      <c r="F1276" s="135" t="e">
        <f t="shared" ca="1" si="107"/>
        <v>#N/A</v>
      </c>
      <c r="N1276" s="135" t="e">
        <f t="shared" ca="1" si="109"/>
        <v>#N/A</v>
      </c>
      <c r="S1276" s="135" t="e">
        <f t="shared" ca="1" si="110"/>
        <v>#N/A</v>
      </c>
    </row>
    <row r="1277" spans="1:19">
      <c r="A1277" s="133">
        <f t="shared" si="111"/>
        <v>22</v>
      </c>
      <c r="E1277" s="133">
        <v>16</v>
      </c>
      <c r="F1277" s="135" t="e">
        <f t="shared" ca="1" si="107"/>
        <v>#N/A</v>
      </c>
      <c r="N1277" s="135" t="e">
        <f t="shared" ca="1" si="109"/>
        <v>#N/A</v>
      </c>
      <c r="S1277" s="135" t="e">
        <f t="shared" ca="1" si="110"/>
        <v>#N/A</v>
      </c>
    </row>
    <row r="1278" spans="1:19">
      <c r="A1278" s="133">
        <f t="shared" si="111"/>
        <v>22</v>
      </c>
      <c r="E1278" s="133">
        <v>17</v>
      </c>
      <c r="F1278" s="135" t="e">
        <f t="shared" ca="1" si="107"/>
        <v>#N/A</v>
      </c>
      <c r="N1278" s="135" t="e">
        <f t="shared" ca="1" si="109"/>
        <v>#N/A</v>
      </c>
      <c r="S1278" s="135" t="e">
        <f t="shared" ca="1" si="110"/>
        <v>#N/A</v>
      </c>
    </row>
    <row r="1279" spans="1:19">
      <c r="A1279" s="133">
        <f t="shared" si="111"/>
        <v>22</v>
      </c>
      <c r="E1279" s="133">
        <v>18</v>
      </c>
      <c r="F1279" s="135" t="e">
        <f t="shared" ca="1" si="107"/>
        <v>#N/A</v>
      </c>
      <c r="N1279" s="135" t="e">
        <f t="shared" ca="1" si="109"/>
        <v>#N/A</v>
      </c>
      <c r="S1279" s="135" t="e">
        <f t="shared" ca="1" si="110"/>
        <v>#N/A</v>
      </c>
    </row>
    <row r="1280" spans="1:19">
      <c r="A1280" s="133">
        <f t="shared" si="111"/>
        <v>22</v>
      </c>
      <c r="E1280" s="133">
        <v>19</v>
      </c>
      <c r="F1280" s="135" t="e">
        <f t="shared" ca="1" si="107"/>
        <v>#N/A</v>
      </c>
      <c r="N1280" s="135" t="e">
        <f t="shared" ca="1" si="109"/>
        <v>#N/A</v>
      </c>
      <c r="S1280" s="135" t="e">
        <f t="shared" ca="1" si="110"/>
        <v>#N/A</v>
      </c>
    </row>
    <row r="1281" spans="1:19">
      <c r="A1281" s="133">
        <f t="shared" si="111"/>
        <v>22</v>
      </c>
      <c r="E1281" s="133">
        <v>20</v>
      </c>
      <c r="F1281" s="135" t="e">
        <f t="shared" ca="1" si="107"/>
        <v>#N/A</v>
      </c>
      <c r="N1281" s="135" t="e">
        <f t="shared" ca="1" si="109"/>
        <v>#N/A</v>
      </c>
      <c r="S1281" s="135" t="e">
        <f t="shared" ca="1" si="110"/>
        <v>#N/A</v>
      </c>
    </row>
    <row r="1282" spans="1:19">
      <c r="A1282" s="133">
        <f t="shared" si="111"/>
        <v>22</v>
      </c>
      <c r="E1282" s="133">
        <v>21</v>
      </c>
      <c r="F1282" s="135" t="e">
        <f t="shared" ca="1" si="107"/>
        <v>#N/A</v>
      </c>
      <c r="N1282" s="135" t="e">
        <f t="shared" ca="1" si="109"/>
        <v>#N/A</v>
      </c>
      <c r="S1282" s="135" t="e">
        <f t="shared" ca="1" si="110"/>
        <v>#N/A</v>
      </c>
    </row>
    <row r="1283" spans="1:19">
      <c r="A1283" s="133">
        <f t="shared" si="111"/>
        <v>22</v>
      </c>
      <c r="E1283" s="133">
        <v>22</v>
      </c>
      <c r="F1283" s="135" t="e">
        <f t="shared" ca="1" si="107"/>
        <v>#N/A</v>
      </c>
      <c r="N1283" s="135" t="e">
        <f t="shared" ca="1" si="109"/>
        <v>#N/A</v>
      </c>
      <c r="S1283" s="135" t="e">
        <f t="shared" ca="1" si="110"/>
        <v>#N/A</v>
      </c>
    </row>
    <row r="1284" spans="1:19">
      <c r="A1284" s="133">
        <f t="shared" si="111"/>
        <v>22</v>
      </c>
      <c r="E1284" s="133">
        <v>23</v>
      </c>
      <c r="F1284" s="135" t="e">
        <f t="shared" ca="1" si="107"/>
        <v>#N/A</v>
      </c>
      <c r="N1284" s="135" t="e">
        <f t="shared" ca="1" si="109"/>
        <v>#N/A</v>
      </c>
      <c r="S1284" s="135" t="e">
        <f t="shared" ca="1" si="110"/>
        <v>#N/A</v>
      </c>
    </row>
    <row r="1285" spans="1:19">
      <c r="A1285" s="133">
        <f t="shared" si="111"/>
        <v>22</v>
      </c>
      <c r="E1285" s="133">
        <v>24</v>
      </c>
      <c r="S1285" s="135" t="e">
        <f t="shared" ca="1" si="110"/>
        <v>#N/A</v>
      </c>
    </row>
    <row r="1286" spans="1:19">
      <c r="A1286" s="133">
        <f t="shared" si="111"/>
        <v>22</v>
      </c>
      <c r="E1286" s="133">
        <v>25</v>
      </c>
      <c r="S1286" s="135" t="e">
        <f t="shared" ca="1" si="110"/>
        <v>#N/A</v>
      </c>
    </row>
    <row r="1287" spans="1:19">
      <c r="A1287" s="133">
        <f t="shared" si="111"/>
        <v>22</v>
      </c>
      <c r="E1287" s="133">
        <v>26</v>
      </c>
      <c r="S1287" s="135" t="e">
        <f t="shared" ca="1" si="110"/>
        <v>#N/A</v>
      </c>
    </row>
    <row r="1288" spans="1:19">
      <c r="A1288" s="133">
        <f t="shared" si="111"/>
        <v>22</v>
      </c>
      <c r="E1288" s="133">
        <v>27</v>
      </c>
      <c r="S1288" s="135" t="e">
        <f t="shared" ca="1" si="110"/>
        <v>#N/A</v>
      </c>
    </row>
    <row r="1289" spans="1:19">
      <c r="A1289" s="133">
        <f t="shared" si="111"/>
        <v>22</v>
      </c>
      <c r="E1289" s="133">
        <v>28</v>
      </c>
      <c r="S1289" s="135" t="e">
        <f t="shared" ca="1" si="110"/>
        <v>#N/A</v>
      </c>
    </row>
    <row r="1290" spans="1:19">
      <c r="A1290" s="133">
        <f t="shared" si="111"/>
        <v>22</v>
      </c>
      <c r="E1290" s="133">
        <v>29</v>
      </c>
      <c r="S1290" s="135" t="e">
        <f t="shared" ca="1" si="110"/>
        <v>#N/A</v>
      </c>
    </row>
    <row r="1291" spans="1:19">
      <c r="A1291" s="133">
        <f t="shared" si="111"/>
        <v>22</v>
      </c>
      <c r="E1291" s="133">
        <v>30</v>
      </c>
      <c r="S1291" s="135" t="e">
        <f t="shared" ca="1" si="110"/>
        <v>#N/A</v>
      </c>
    </row>
    <row r="1292" spans="1:19">
      <c r="A1292" s="133">
        <f t="shared" si="111"/>
        <v>22</v>
      </c>
      <c r="E1292" s="133">
        <v>31</v>
      </c>
      <c r="S1292" s="135" t="e">
        <f t="shared" ca="1" si="110"/>
        <v>#N/A</v>
      </c>
    </row>
    <row r="1293" spans="1:19">
      <c r="A1293" s="133">
        <f t="shared" si="111"/>
        <v>22</v>
      </c>
      <c r="E1293" s="133">
        <v>32</v>
      </c>
      <c r="S1293" s="135" t="e">
        <f t="shared" ca="1" si="110"/>
        <v>#N/A</v>
      </c>
    </row>
    <row r="1294" spans="1:19">
      <c r="A1294" s="133">
        <f t="shared" si="111"/>
        <v>22</v>
      </c>
      <c r="E1294" s="133">
        <v>33</v>
      </c>
      <c r="S1294" s="135" t="e">
        <f t="shared" ca="1" si="110"/>
        <v>#N/A</v>
      </c>
    </row>
    <row r="1295" spans="1:19">
      <c r="A1295" s="133">
        <f t="shared" si="111"/>
        <v>22</v>
      </c>
      <c r="E1295" s="133">
        <v>34</v>
      </c>
      <c r="S1295" s="135" t="e">
        <f t="shared" ca="1" si="110"/>
        <v>#N/A</v>
      </c>
    </row>
    <row r="1296" spans="1:19">
      <c r="A1296" s="133">
        <f t="shared" si="111"/>
        <v>22</v>
      </c>
      <c r="E1296" s="133">
        <v>35</v>
      </c>
      <c r="S1296" s="135" t="e">
        <f t="shared" ca="1" si="110"/>
        <v>#N/A</v>
      </c>
    </row>
    <row r="1297" spans="1:19">
      <c r="A1297" s="133">
        <f t="shared" si="111"/>
        <v>22</v>
      </c>
      <c r="E1297" s="133">
        <v>36</v>
      </c>
      <c r="S1297" s="135" t="e">
        <f t="shared" ca="1" si="110"/>
        <v>#N/A</v>
      </c>
    </row>
    <row r="1298" spans="1:19">
      <c r="A1298" s="133">
        <f t="shared" si="111"/>
        <v>22</v>
      </c>
      <c r="E1298" s="133">
        <v>37</v>
      </c>
      <c r="S1298" s="135" t="e">
        <f t="shared" ca="1" si="110"/>
        <v>#N/A</v>
      </c>
    </row>
    <row r="1299" spans="1:19">
      <c r="A1299" s="133">
        <f t="shared" si="111"/>
        <v>22</v>
      </c>
      <c r="E1299" s="133">
        <v>38</v>
      </c>
      <c r="S1299" s="135" t="e">
        <f t="shared" ca="1" si="110"/>
        <v>#N/A</v>
      </c>
    </row>
    <row r="1300" spans="1:19">
      <c r="A1300" s="133">
        <f t="shared" si="111"/>
        <v>22</v>
      </c>
      <c r="E1300" s="133">
        <v>39</v>
      </c>
      <c r="S1300" s="135" t="e">
        <f t="shared" ca="1" si="110"/>
        <v>#N/A</v>
      </c>
    </row>
    <row r="1301" spans="1:19">
      <c r="A1301" s="133">
        <f t="shared" si="111"/>
        <v>22</v>
      </c>
      <c r="E1301" s="133">
        <v>40</v>
      </c>
      <c r="S1301" s="135" t="e">
        <f t="shared" ca="1" si="110"/>
        <v>#N/A</v>
      </c>
    </row>
    <row r="1302" spans="1:19">
      <c r="A1302" s="133">
        <f t="shared" si="111"/>
        <v>22</v>
      </c>
      <c r="E1302" s="133">
        <v>41</v>
      </c>
      <c r="S1302" s="135" t="e">
        <f t="shared" ca="1" si="110"/>
        <v>#N/A</v>
      </c>
    </row>
    <row r="1303" spans="1:19">
      <c r="A1303" s="133">
        <f t="shared" si="111"/>
        <v>22</v>
      </c>
      <c r="E1303" s="133">
        <v>42</v>
      </c>
      <c r="S1303" s="135" t="e">
        <f t="shared" ca="1" si="110"/>
        <v>#N/A</v>
      </c>
    </row>
    <row r="1304" spans="1:19">
      <c r="A1304" s="133">
        <f t="shared" si="111"/>
        <v>22</v>
      </c>
      <c r="E1304" s="133">
        <v>43</v>
      </c>
      <c r="S1304" s="135" t="e">
        <f t="shared" ca="1" si="110"/>
        <v>#N/A</v>
      </c>
    </row>
    <row r="1305" spans="1:19">
      <c r="A1305" s="133">
        <f t="shared" si="111"/>
        <v>22</v>
      </c>
      <c r="E1305" s="133">
        <v>44</v>
      </c>
      <c r="S1305" s="135" t="e">
        <f t="shared" ca="1" si="110"/>
        <v>#N/A</v>
      </c>
    </row>
    <row r="1306" spans="1:19">
      <c r="A1306" s="133">
        <f t="shared" si="111"/>
        <v>22</v>
      </c>
      <c r="E1306" s="133">
        <v>45</v>
      </c>
      <c r="S1306" s="135" t="e">
        <f t="shared" ca="1" si="110"/>
        <v>#N/A</v>
      </c>
    </row>
    <row r="1307" spans="1:19">
      <c r="A1307" s="133">
        <f t="shared" si="111"/>
        <v>22</v>
      </c>
      <c r="E1307" s="133">
        <v>46</v>
      </c>
      <c r="S1307" s="135" t="e">
        <f t="shared" ca="1" si="110"/>
        <v>#N/A</v>
      </c>
    </row>
    <row r="1308" spans="1:19">
      <c r="A1308" s="133">
        <f t="shared" si="111"/>
        <v>22</v>
      </c>
      <c r="E1308" s="133">
        <v>47</v>
      </c>
      <c r="S1308" s="135" t="e">
        <f t="shared" ca="1" si="110"/>
        <v>#N/A</v>
      </c>
    </row>
    <row r="1309" spans="1:19">
      <c r="A1309" s="133">
        <f t="shared" si="111"/>
        <v>22</v>
      </c>
      <c r="E1309" s="133">
        <v>48</v>
      </c>
      <c r="S1309" s="135" t="e">
        <f t="shared" ca="1" si="110"/>
        <v>#N/A</v>
      </c>
    </row>
    <row r="1310" spans="1:19">
      <c r="A1310" s="133">
        <f t="shared" si="111"/>
        <v>22</v>
      </c>
      <c r="E1310" s="133">
        <v>49</v>
      </c>
      <c r="S1310" s="135" t="e">
        <f t="shared" ca="1" si="110"/>
        <v>#N/A</v>
      </c>
    </row>
    <row r="1311" spans="1:19">
      <c r="A1311" s="133">
        <f t="shared" si="111"/>
        <v>22</v>
      </c>
      <c r="E1311" s="133">
        <v>50</v>
      </c>
      <c r="S1311" s="135" t="e">
        <f t="shared" ca="1" si="110"/>
        <v>#N/A</v>
      </c>
    </row>
    <row r="1312" spans="1:19">
      <c r="A1312" s="133">
        <f t="shared" si="111"/>
        <v>22</v>
      </c>
      <c r="E1312" s="133">
        <v>51</v>
      </c>
      <c r="S1312" s="135" t="e">
        <f t="shared" ca="1" si="110"/>
        <v>#N/A</v>
      </c>
    </row>
    <row r="1313" spans="1:21">
      <c r="A1313" s="133">
        <f t="shared" si="111"/>
        <v>22</v>
      </c>
      <c r="E1313" s="133">
        <v>52</v>
      </c>
      <c r="S1313" s="135" t="e">
        <f t="shared" ca="1" si="110"/>
        <v>#N/A</v>
      </c>
    </row>
    <row r="1322" spans="1:21">
      <c r="A1322" s="133">
        <f>(ROW()+58)/60</f>
        <v>23</v>
      </c>
      <c r="B1322" s="134">
        <f ca="1">INDIRECT("select!E"&amp;TEXT($B$1+A1322,"#"))</f>
        <v>0</v>
      </c>
      <c r="C1322" s="133" t="e">
        <f ca="1">VLOOKUP(B1322,$A$3181:$D$3190,4,0)</f>
        <v>#N/A</v>
      </c>
      <c r="D1322" s="133" t="e">
        <f ca="1">VLOOKUP(B1322,$A$3181:$D$3190,3,0)</f>
        <v>#N/A</v>
      </c>
      <c r="E1322" s="133">
        <v>1</v>
      </c>
      <c r="F1322" s="135" t="e">
        <f t="shared" ref="F1322:F1344" ca="1" si="112">IF(E1322&lt;=INDIRECT("D$"&amp;TEXT(ROW()-E1322+1,"#")),INDIRECT("E$"&amp;TEXT($F$1+INDIRECT("C$"&amp;TEXT(ROW()-E1322+1,"#"))+E1322-1,"#")),"")</f>
        <v>#N/A</v>
      </c>
      <c r="G1322" s="134">
        <f ca="1">INDIRECT("select!G"&amp;TEXT($B$1+A1322,"#"))</f>
        <v>0</v>
      </c>
      <c r="H1322" s="133" t="e">
        <f ca="1">VLOOKUP(G1322,E$3181:G$3219,3,0)</f>
        <v>#N/A</v>
      </c>
      <c r="I1322" s="133" t="e">
        <f ca="1">VLOOKUP(G1322,E$3181:G$3219,2,0)</f>
        <v>#N/A</v>
      </c>
      <c r="J1322" s="135" t="e">
        <f t="shared" ref="J1322:J1330" ca="1" si="113">IF(E1322&lt;=INDIRECT("I$"&amp;TEXT(ROW()-E1322+1,"#")),INDIRECT("H$"&amp;TEXT($F$1+INDIRECT("H$"&amp;TEXT(ROW()-E1322+1,"#"))+E1322-1,"#")),"")</f>
        <v>#N/A</v>
      </c>
      <c r="K1322" s="136">
        <f ca="1">INDIRECT("select!H"&amp;TEXT($B$1+A1322,"#"))</f>
        <v>0</v>
      </c>
      <c r="L1322" s="133" t="e">
        <f ca="1">VLOOKUP(K1322,H$3181:J$3287,3,0)</f>
        <v>#N/A</v>
      </c>
      <c r="M1322" s="133" t="e">
        <f ca="1">VLOOKUP(K1322,H$3181:J$3287,2,0)</f>
        <v>#N/A</v>
      </c>
      <c r="N1322" s="135" t="e">
        <f t="shared" ref="N1322:N1344" ca="1" si="114">IF(E1322&lt;=INDIRECT("M$"&amp;TEXT(ROW()-E1322+1,"#")),INDIRECT("K$"&amp;TEXT($F$1+INDIRECT("L$"&amp;TEXT(ROW()-E1322+1,"#"))+E1322-1,"#")),"")</f>
        <v>#N/A</v>
      </c>
      <c r="O1322" s="136">
        <f ca="1">INDIRECT("select!I"&amp;TEXT($B$1+A1322,"#"))</f>
        <v>0</v>
      </c>
      <c r="Q1322" s="133" t="e">
        <f ca="1">VLOOKUP(O1322,K$3181:O$3570,5,0)</f>
        <v>#N/A</v>
      </c>
      <c r="R1322" s="133" t="e">
        <f ca="1">VLOOKUP(O1322,K$3181:O$3570,4,0)</f>
        <v>#N/A</v>
      </c>
      <c r="S1322" s="135" t="e">
        <f t="shared" ref="S1322:S1373" ca="1" si="115">IF(E1322&lt;=INDIRECT("R$"&amp;TEXT(ROW()-E1322+1,"#")),INDIRECT("P$"&amp;TEXT($F$1+INDIRECT("Q$"&amp;TEXT(ROW()-E1322+1,"#"))+E1322-1,"#")),"")</f>
        <v>#N/A</v>
      </c>
      <c r="T1322" s="133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3">
        <f t="shared" ref="A1323:A1373" si="116">A1322</f>
        <v>23</v>
      </c>
      <c r="E1323" s="133">
        <v>2</v>
      </c>
      <c r="F1323" s="135" t="e">
        <f t="shared" ca="1" si="112"/>
        <v>#N/A</v>
      </c>
      <c r="J1323" s="135" t="e">
        <f t="shared" ca="1" si="113"/>
        <v>#N/A</v>
      </c>
      <c r="N1323" s="135" t="e">
        <f t="shared" ca="1" si="114"/>
        <v>#N/A</v>
      </c>
      <c r="S1323" s="135" t="e">
        <f t="shared" ca="1" si="115"/>
        <v>#N/A</v>
      </c>
    </row>
    <row r="1324" spans="1:21">
      <c r="A1324" s="133">
        <f t="shared" si="116"/>
        <v>23</v>
      </c>
      <c r="E1324" s="133">
        <v>3</v>
      </c>
      <c r="F1324" s="135" t="e">
        <f t="shared" ca="1" si="112"/>
        <v>#N/A</v>
      </c>
      <c r="J1324" s="135" t="e">
        <f t="shared" ca="1" si="113"/>
        <v>#N/A</v>
      </c>
      <c r="N1324" s="135" t="e">
        <f t="shared" ca="1" si="114"/>
        <v>#N/A</v>
      </c>
      <c r="S1324" s="135" t="e">
        <f t="shared" ca="1" si="115"/>
        <v>#N/A</v>
      </c>
    </row>
    <row r="1325" spans="1:21">
      <c r="A1325" s="133">
        <f t="shared" si="116"/>
        <v>23</v>
      </c>
      <c r="E1325" s="133">
        <v>4</v>
      </c>
      <c r="F1325" s="135" t="e">
        <f t="shared" ca="1" si="112"/>
        <v>#N/A</v>
      </c>
      <c r="J1325" s="135" t="e">
        <f t="shared" ca="1" si="113"/>
        <v>#N/A</v>
      </c>
      <c r="N1325" s="135" t="e">
        <f t="shared" ca="1" si="114"/>
        <v>#N/A</v>
      </c>
      <c r="S1325" s="135" t="e">
        <f t="shared" ca="1" si="115"/>
        <v>#N/A</v>
      </c>
    </row>
    <row r="1326" spans="1:21">
      <c r="A1326" s="133">
        <f t="shared" si="116"/>
        <v>23</v>
      </c>
      <c r="E1326" s="133">
        <v>5</v>
      </c>
      <c r="F1326" s="135" t="e">
        <f t="shared" ca="1" si="112"/>
        <v>#N/A</v>
      </c>
      <c r="J1326" s="135" t="e">
        <f t="shared" ca="1" si="113"/>
        <v>#N/A</v>
      </c>
      <c r="N1326" s="135" t="e">
        <f t="shared" ca="1" si="114"/>
        <v>#N/A</v>
      </c>
      <c r="S1326" s="135" t="e">
        <f t="shared" ca="1" si="115"/>
        <v>#N/A</v>
      </c>
    </row>
    <row r="1327" spans="1:21">
      <c r="A1327" s="133">
        <f t="shared" si="116"/>
        <v>23</v>
      </c>
      <c r="E1327" s="133">
        <v>6</v>
      </c>
      <c r="F1327" s="135" t="e">
        <f t="shared" ca="1" si="112"/>
        <v>#N/A</v>
      </c>
      <c r="J1327" s="135" t="e">
        <f t="shared" ca="1" si="113"/>
        <v>#N/A</v>
      </c>
      <c r="N1327" s="135" t="e">
        <f t="shared" ca="1" si="114"/>
        <v>#N/A</v>
      </c>
      <c r="S1327" s="135" t="e">
        <f t="shared" ca="1" si="115"/>
        <v>#N/A</v>
      </c>
    </row>
    <row r="1328" spans="1:21">
      <c r="A1328" s="133">
        <f t="shared" si="116"/>
        <v>23</v>
      </c>
      <c r="E1328" s="133">
        <v>7</v>
      </c>
      <c r="F1328" s="135" t="e">
        <f t="shared" ca="1" si="112"/>
        <v>#N/A</v>
      </c>
      <c r="J1328" s="135" t="e">
        <f t="shared" ca="1" si="113"/>
        <v>#N/A</v>
      </c>
      <c r="N1328" s="135" t="e">
        <f t="shared" ca="1" si="114"/>
        <v>#N/A</v>
      </c>
      <c r="S1328" s="135" t="e">
        <f t="shared" ca="1" si="115"/>
        <v>#N/A</v>
      </c>
    </row>
    <row r="1329" spans="1:19">
      <c r="A1329" s="133">
        <f t="shared" si="116"/>
        <v>23</v>
      </c>
      <c r="E1329" s="133">
        <v>8</v>
      </c>
      <c r="F1329" s="135" t="e">
        <f t="shared" ca="1" si="112"/>
        <v>#N/A</v>
      </c>
      <c r="J1329" s="135" t="e">
        <f t="shared" ca="1" si="113"/>
        <v>#N/A</v>
      </c>
      <c r="N1329" s="135" t="e">
        <f t="shared" ca="1" si="114"/>
        <v>#N/A</v>
      </c>
      <c r="S1329" s="135" t="e">
        <f t="shared" ca="1" si="115"/>
        <v>#N/A</v>
      </c>
    </row>
    <row r="1330" spans="1:19">
      <c r="A1330" s="133">
        <f t="shared" si="116"/>
        <v>23</v>
      </c>
      <c r="E1330" s="133">
        <v>9</v>
      </c>
      <c r="F1330" s="135" t="e">
        <f t="shared" ca="1" si="112"/>
        <v>#N/A</v>
      </c>
      <c r="J1330" s="135" t="e">
        <f t="shared" ca="1" si="113"/>
        <v>#N/A</v>
      </c>
      <c r="N1330" s="135" t="e">
        <f t="shared" ca="1" si="114"/>
        <v>#N/A</v>
      </c>
      <c r="S1330" s="135" t="e">
        <f t="shared" ca="1" si="115"/>
        <v>#N/A</v>
      </c>
    </row>
    <row r="1331" spans="1:19">
      <c r="A1331" s="133">
        <f t="shared" si="116"/>
        <v>23</v>
      </c>
      <c r="E1331" s="133">
        <v>10</v>
      </c>
      <c r="F1331" s="135" t="e">
        <f t="shared" ca="1" si="112"/>
        <v>#N/A</v>
      </c>
      <c r="N1331" s="135" t="e">
        <f t="shared" ca="1" si="114"/>
        <v>#N/A</v>
      </c>
      <c r="S1331" s="135" t="e">
        <f t="shared" ca="1" si="115"/>
        <v>#N/A</v>
      </c>
    </row>
    <row r="1332" spans="1:19">
      <c r="A1332" s="133">
        <f t="shared" si="116"/>
        <v>23</v>
      </c>
      <c r="E1332" s="133">
        <v>11</v>
      </c>
      <c r="F1332" s="135" t="e">
        <f t="shared" ca="1" si="112"/>
        <v>#N/A</v>
      </c>
      <c r="N1332" s="135" t="e">
        <f t="shared" ca="1" si="114"/>
        <v>#N/A</v>
      </c>
      <c r="S1332" s="135" t="e">
        <f t="shared" ca="1" si="115"/>
        <v>#N/A</v>
      </c>
    </row>
    <row r="1333" spans="1:19">
      <c r="A1333" s="133">
        <f t="shared" si="116"/>
        <v>23</v>
      </c>
      <c r="E1333" s="133">
        <v>12</v>
      </c>
      <c r="F1333" s="135" t="e">
        <f t="shared" ca="1" si="112"/>
        <v>#N/A</v>
      </c>
      <c r="N1333" s="135" t="e">
        <f t="shared" ca="1" si="114"/>
        <v>#N/A</v>
      </c>
      <c r="S1333" s="135" t="e">
        <f t="shared" ca="1" si="115"/>
        <v>#N/A</v>
      </c>
    </row>
    <row r="1334" spans="1:19">
      <c r="A1334" s="133">
        <f t="shared" si="116"/>
        <v>23</v>
      </c>
      <c r="E1334" s="133">
        <v>13</v>
      </c>
      <c r="F1334" s="135" t="e">
        <f t="shared" ca="1" si="112"/>
        <v>#N/A</v>
      </c>
      <c r="N1334" s="135" t="e">
        <f t="shared" ca="1" si="114"/>
        <v>#N/A</v>
      </c>
      <c r="S1334" s="135" t="e">
        <f t="shared" ca="1" si="115"/>
        <v>#N/A</v>
      </c>
    </row>
    <row r="1335" spans="1:19">
      <c r="A1335" s="133">
        <f t="shared" si="116"/>
        <v>23</v>
      </c>
      <c r="E1335" s="133">
        <v>14</v>
      </c>
      <c r="F1335" s="135" t="e">
        <f t="shared" ca="1" si="112"/>
        <v>#N/A</v>
      </c>
      <c r="N1335" s="135" t="e">
        <f t="shared" ca="1" si="114"/>
        <v>#N/A</v>
      </c>
      <c r="S1335" s="135" t="e">
        <f t="shared" ca="1" si="115"/>
        <v>#N/A</v>
      </c>
    </row>
    <row r="1336" spans="1:19">
      <c r="A1336" s="133">
        <f t="shared" si="116"/>
        <v>23</v>
      </c>
      <c r="E1336" s="133">
        <v>15</v>
      </c>
      <c r="F1336" s="135" t="e">
        <f t="shared" ca="1" si="112"/>
        <v>#N/A</v>
      </c>
      <c r="N1336" s="135" t="e">
        <f t="shared" ca="1" si="114"/>
        <v>#N/A</v>
      </c>
      <c r="S1336" s="135" t="e">
        <f t="shared" ca="1" si="115"/>
        <v>#N/A</v>
      </c>
    </row>
    <row r="1337" spans="1:19">
      <c r="A1337" s="133">
        <f t="shared" si="116"/>
        <v>23</v>
      </c>
      <c r="E1337" s="133">
        <v>16</v>
      </c>
      <c r="F1337" s="135" t="e">
        <f t="shared" ca="1" si="112"/>
        <v>#N/A</v>
      </c>
      <c r="N1337" s="135" t="e">
        <f t="shared" ca="1" si="114"/>
        <v>#N/A</v>
      </c>
      <c r="S1337" s="135" t="e">
        <f t="shared" ca="1" si="115"/>
        <v>#N/A</v>
      </c>
    </row>
    <row r="1338" spans="1:19">
      <c r="A1338" s="133">
        <f t="shared" si="116"/>
        <v>23</v>
      </c>
      <c r="E1338" s="133">
        <v>17</v>
      </c>
      <c r="F1338" s="135" t="e">
        <f t="shared" ca="1" si="112"/>
        <v>#N/A</v>
      </c>
      <c r="N1338" s="135" t="e">
        <f t="shared" ca="1" si="114"/>
        <v>#N/A</v>
      </c>
      <c r="S1338" s="135" t="e">
        <f t="shared" ca="1" si="115"/>
        <v>#N/A</v>
      </c>
    </row>
    <row r="1339" spans="1:19">
      <c r="A1339" s="133">
        <f t="shared" si="116"/>
        <v>23</v>
      </c>
      <c r="E1339" s="133">
        <v>18</v>
      </c>
      <c r="F1339" s="135" t="e">
        <f t="shared" ca="1" si="112"/>
        <v>#N/A</v>
      </c>
      <c r="N1339" s="135" t="e">
        <f t="shared" ca="1" si="114"/>
        <v>#N/A</v>
      </c>
      <c r="S1339" s="135" t="e">
        <f t="shared" ca="1" si="115"/>
        <v>#N/A</v>
      </c>
    </row>
    <row r="1340" spans="1:19">
      <c r="A1340" s="133">
        <f t="shared" si="116"/>
        <v>23</v>
      </c>
      <c r="E1340" s="133">
        <v>19</v>
      </c>
      <c r="F1340" s="135" t="e">
        <f t="shared" ca="1" si="112"/>
        <v>#N/A</v>
      </c>
      <c r="N1340" s="135" t="e">
        <f t="shared" ca="1" si="114"/>
        <v>#N/A</v>
      </c>
      <c r="S1340" s="135" t="e">
        <f t="shared" ca="1" si="115"/>
        <v>#N/A</v>
      </c>
    </row>
    <row r="1341" spans="1:19">
      <c r="A1341" s="133">
        <f t="shared" si="116"/>
        <v>23</v>
      </c>
      <c r="E1341" s="133">
        <v>20</v>
      </c>
      <c r="F1341" s="135" t="e">
        <f t="shared" ca="1" si="112"/>
        <v>#N/A</v>
      </c>
      <c r="N1341" s="135" t="e">
        <f t="shared" ca="1" si="114"/>
        <v>#N/A</v>
      </c>
      <c r="S1341" s="135" t="e">
        <f t="shared" ca="1" si="115"/>
        <v>#N/A</v>
      </c>
    </row>
    <row r="1342" spans="1:19">
      <c r="A1342" s="133">
        <f t="shared" si="116"/>
        <v>23</v>
      </c>
      <c r="E1342" s="133">
        <v>21</v>
      </c>
      <c r="F1342" s="135" t="e">
        <f t="shared" ca="1" si="112"/>
        <v>#N/A</v>
      </c>
      <c r="N1342" s="135" t="e">
        <f t="shared" ca="1" si="114"/>
        <v>#N/A</v>
      </c>
      <c r="S1342" s="135" t="e">
        <f t="shared" ca="1" si="115"/>
        <v>#N/A</v>
      </c>
    </row>
    <row r="1343" spans="1:19">
      <c r="A1343" s="133">
        <f t="shared" si="116"/>
        <v>23</v>
      </c>
      <c r="E1343" s="133">
        <v>22</v>
      </c>
      <c r="F1343" s="135" t="e">
        <f t="shared" ca="1" si="112"/>
        <v>#N/A</v>
      </c>
      <c r="N1343" s="135" t="e">
        <f t="shared" ca="1" si="114"/>
        <v>#N/A</v>
      </c>
      <c r="S1343" s="135" t="e">
        <f t="shared" ca="1" si="115"/>
        <v>#N/A</v>
      </c>
    </row>
    <row r="1344" spans="1:19">
      <c r="A1344" s="133">
        <f t="shared" si="116"/>
        <v>23</v>
      </c>
      <c r="E1344" s="133">
        <v>23</v>
      </c>
      <c r="F1344" s="135" t="e">
        <f t="shared" ca="1" si="112"/>
        <v>#N/A</v>
      </c>
      <c r="N1344" s="135" t="e">
        <f t="shared" ca="1" si="114"/>
        <v>#N/A</v>
      </c>
      <c r="S1344" s="135" t="e">
        <f t="shared" ca="1" si="115"/>
        <v>#N/A</v>
      </c>
    </row>
    <row r="1345" spans="1:19">
      <c r="A1345" s="133">
        <f t="shared" si="116"/>
        <v>23</v>
      </c>
      <c r="E1345" s="133">
        <v>24</v>
      </c>
      <c r="S1345" s="135" t="e">
        <f t="shared" ca="1" si="115"/>
        <v>#N/A</v>
      </c>
    </row>
    <row r="1346" spans="1:19">
      <c r="A1346" s="133">
        <f t="shared" si="116"/>
        <v>23</v>
      </c>
      <c r="E1346" s="133">
        <v>25</v>
      </c>
      <c r="S1346" s="135" t="e">
        <f t="shared" ca="1" si="115"/>
        <v>#N/A</v>
      </c>
    </row>
    <row r="1347" spans="1:19">
      <c r="A1347" s="133">
        <f t="shared" si="116"/>
        <v>23</v>
      </c>
      <c r="E1347" s="133">
        <v>26</v>
      </c>
      <c r="S1347" s="135" t="e">
        <f t="shared" ca="1" si="115"/>
        <v>#N/A</v>
      </c>
    </row>
    <row r="1348" spans="1:19">
      <c r="A1348" s="133">
        <f t="shared" si="116"/>
        <v>23</v>
      </c>
      <c r="E1348" s="133">
        <v>27</v>
      </c>
      <c r="S1348" s="135" t="e">
        <f t="shared" ca="1" si="115"/>
        <v>#N/A</v>
      </c>
    </row>
    <row r="1349" spans="1:19">
      <c r="A1349" s="133">
        <f t="shared" si="116"/>
        <v>23</v>
      </c>
      <c r="E1349" s="133">
        <v>28</v>
      </c>
      <c r="S1349" s="135" t="e">
        <f t="shared" ca="1" si="115"/>
        <v>#N/A</v>
      </c>
    </row>
    <row r="1350" spans="1:19">
      <c r="A1350" s="133">
        <f t="shared" si="116"/>
        <v>23</v>
      </c>
      <c r="E1350" s="133">
        <v>29</v>
      </c>
      <c r="S1350" s="135" t="e">
        <f t="shared" ca="1" si="115"/>
        <v>#N/A</v>
      </c>
    </row>
    <row r="1351" spans="1:19">
      <c r="A1351" s="133">
        <f t="shared" si="116"/>
        <v>23</v>
      </c>
      <c r="E1351" s="133">
        <v>30</v>
      </c>
      <c r="S1351" s="135" t="e">
        <f t="shared" ca="1" si="115"/>
        <v>#N/A</v>
      </c>
    </row>
    <row r="1352" spans="1:19">
      <c r="A1352" s="133">
        <f t="shared" si="116"/>
        <v>23</v>
      </c>
      <c r="E1352" s="133">
        <v>31</v>
      </c>
      <c r="S1352" s="135" t="e">
        <f t="shared" ca="1" si="115"/>
        <v>#N/A</v>
      </c>
    </row>
    <row r="1353" spans="1:19">
      <c r="A1353" s="133">
        <f t="shared" si="116"/>
        <v>23</v>
      </c>
      <c r="E1353" s="133">
        <v>32</v>
      </c>
      <c r="S1353" s="135" t="e">
        <f t="shared" ca="1" si="115"/>
        <v>#N/A</v>
      </c>
    </row>
    <row r="1354" spans="1:19">
      <c r="A1354" s="133">
        <f t="shared" si="116"/>
        <v>23</v>
      </c>
      <c r="E1354" s="133">
        <v>33</v>
      </c>
      <c r="S1354" s="135" t="e">
        <f t="shared" ca="1" si="115"/>
        <v>#N/A</v>
      </c>
    </row>
    <row r="1355" spans="1:19">
      <c r="A1355" s="133">
        <f t="shared" si="116"/>
        <v>23</v>
      </c>
      <c r="E1355" s="133">
        <v>34</v>
      </c>
      <c r="S1355" s="135" t="e">
        <f t="shared" ca="1" si="115"/>
        <v>#N/A</v>
      </c>
    </row>
    <row r="1356" spans="1:19">
      <c r="A1356" s="133">
        <f t="shared" si="116"/>
        <v>23</v>
      </c>
      <c r="E1356" s="133">
        <v>35</v>
      </c>
      <c r="S1356" s="135" t="e">
        <f t="shared" ca="1" si="115"/>
        <v>#N/A</v>
      </c>
    </row>
    <row r="1357" spans="1:19">
      <c r="A1357" s="133">
        <f t="shared" si="116"/>
        <v>23</v>
      </c>
      <c r="E1357" s="133">
        <v>36</v>
      </c>
      <c r="S1357" s="135" t="e">
        <f t="shared" ca="1" si="115"/>
        <v>#N/A</v>
      </c>
    </row>
    <row r="1358" spans="1:19">
      <c r="A1358" s="133">
        <f t="shared" si="116"/>
        <v>23</v>
      </c>
      <c r="E1358" s="133">
        <v>37</v>
      </c>
      <c r="S1358" s="135" t="e">
        <f t="shared" ca="1" si="115"/>
        <v>#N/A</v>
      </c>
    </row>
    <row r="1359" spans="1:19">
      <c r="A1359" s="133">
        <f t="shared" si="116"/>
        <v>23</v>
      </c>
      <c r="E1359" s="133">
        <v>38</v>
      </c>
      <c r="S1359" s="135" t="e">
        <f t="shared" ca="1" si="115"/>
        <v>#N/A</v>
      </c>
    </row>
    <row r="1360" spans="1:19">
      <c r="A1360" s="133">
        <f t="shared" si="116"/>
        <v>23</v>
      </c>
      <c r="E1360" s="133">
        <v>39</v>
      </c>
      <c r="S1360" s="135" t="e">
        <f t="shared" ca="1" si="115"/>
        <v>#N/A</v>
      </c>
    </row>
    <row r="1361" spans="1:19">
      <c r="A1361" s="133">
        <f t="shared" si="116"/>
        <v>23</v>
      </c>
      <c r="E1361" s="133">
        <v>40</v>
      </c>
      <c r="S1361" s="135" t="e">
        <f t="shared" ca="1" si="115"/>
        <v>#N/A</v>
      </c>
    </row>
    <row r="1362" spans="1:19">
      <c r="A1362" s="133">
        <f t="shared" si="116"/>
        <v>23</v>
      </c>
      <c r="E1362" s="133">
        <v>41</v>
      </c>
      <c r="S1362" s="135" t="e">
        <f t="shared" ca="1" si="115"/>
        <v>#N/A</v>
      </c>
    </row>
    <row r="1363" spans="1:19">
      <c r="A1363" s="133">
        <f t="shared" si="116"/>
        <v>23</v>
      </c>
      <c r="E1363" s="133">
        <v>42</v>
      </c>
      <c r="S1363" s="135" t="e">
        <f t="shared" ca="1" si="115"/>
        <v>#N/A</v>
      </c>
    </row>
    <row r="1364" spans="1:19">
      <c r="A1364" s="133">
        <f t="shared" si="116"/>
        <v>23</v>
      </c>
      <c r="E1364" s="133">
        <v>43</v>
      </c>
      <c r="S1364" s="135" t="e">
        <f t="shared" ca="1" si="115"/>
        <v>#N/A</v>
      </c>
    </row>
    <row r="1365" spans="1:19">
      <c r="A1365" s="133">
        <f t="shared" si="116"/>
        <v>23</v>
      </c>
      <c r="E1365" s="133">
        <v>44</v>
      </c>
      <c r="S1365" s="135" t="e">
        <f t="shared" ca="1" si="115"/>
        <v>#N/A</v>
      </c>
    </row>
    <row r="1366" spans="1:19">
      <c r="A1366" s="133">
        <f t="shared" si="116"/>
        <v>23</v>
      </c>
      <c r="E1366" s="133">
        <v>45</v>
      </c>
      <c r="S1366" s="135" t="e">
        <f t="shared" ca="1" si="115"/>
        <v>#N/A</v>
      </c>
    </row>
    <row r="1367" spans="1:19">
      <c r="A1367" s="133">
        <f t="shared" si="116"/>
        <v>23</v>
      </c>
      <c r="E1367" s="133">
        <v>46</v>
      </c>
      <c r="S1367" s="135" t="e">
        <f t="shared" ca="1" si="115"/>
        <v>#N/A</v>
      </c>
    </row>
    <row r="1368" spans="1:19">
      <c r="A1368" s="133">
        <f t="shared" si="116"/>
        <v>23</v>
      </c>
      <c r="E1368" s="133">
        <v>47</v>
      </c>
      <c r="S1368" s="135" t="e">
        <f t="shared" ca="1" si="115"/>
        <v>#N/A</v>
      </c>
    </row>
    <row r="1369" spans="1:19">
      <c r="A1369" s="133">
        <f t="shared" si="116"/>
        <v>23</v>
      </c>
      <c r="E1369" s="133">
        <v>48</v>
      </c>
      <c r="S1369" s="135" t="e">
        <f t="shared" ca="1" si="115"/>
        <v>#N/A</v>
      </c>
    </row>
    <row r="1370" spans="1:19">
      <c r="A1370" s="133">
        <f t="shared" si="116"/>
        <v>23</v>
      </c>
      <c r="E1370" s="133">
        <v>49</v>
      </c>
      <c r="S1370" s="135" t="e">
        <f t="shared" ca="1" si="115"/>
        <v>#N/A</v>
      </c>
    </row>
    <row r="1371" spans="1:19">
      <c r="A1371" s="133">
        <f t="shared" si="116"/>
        <v>23</v>
      </c>
      <c r="E1371" s="133">
        <v>50</v>
      </c>
      <c r="S1371" s="135" t="e">
        <f t="shared" ca="1" si="115"/>
        <v>#N/A</v>
      </c>
    </row>
    <row r="1372" spans="1:19">
      <c r="A1372" s="133">
        <f t="shared" si="116"/>
        <v>23</v>
      </c>
      <c r="E1372" s="133">
        <v>51</v>
      </c>
      <c r="S1372" s="135" t="e">
        <f t="shared" ca="1" si="115"/>
        <v>#N/A</v>
      </c>
    </row>
    <row r="1373" spans="1:19">
      <c r="A1373" s="133">
        <f t="shared" si="116"/>
        <v>23</v>
      </c>
      <c r="E1373" s="133">
        <v>52</v>
      </c>
      <c r="S1373" s="135" t="e">
        <f t="shared" ca="1" si="115"/>
        <v>#N/A</v>
      </c>
    </row>
    <row r="1382" spans="1:21">
      <c r="A1382" s="133">
        <f>(ROW()+58)/60</f>
        <v>24</v>
      </c>
      <c r="B1382" s="134">
        <f ca="1">INDIRECT("select!E"&amp;TEXT($B$1+A1382,"#"))</f>
        <v>0</v>
      </c>
      <c r="C1382" s="133" t="e">
        <f ca="1">VLOOKUP(B1382,$A$3181:$D$3190,4,0)</f>
        <v>#N/A</v>
      </c>
      <c r="D1382" s="133" t="e">
        <f ca="1">VLOOKUP(B1382,$A$3181:$D$3190,3,0)</f>
        <v>#N/A</v>
      </c>
      <c r="E1382" s="133">
        <v>1</v>
      </c>
      <c r="F1382" s="135" t="e">
        <f t="shared" ref="F1382:F1404" ca="1" si="117">IF(E1382&lt;=INDIRECT("D$"&amp;TEXT(ROW()-E1382+1,"#")),INDIRECT("E$"&amp;TEXT($F$1+INDIRECT("C$"&amp;TEXT(ROW()-E1382+1,"#"))+E1382-1,"#")),"")</f>
        <v>#N/A</v>
      </c>
      <c r="G1382" s="134">
        <f ca="1">INDIRECT("select!G"&amp;TEXT($B$1+A1382,"#"))</f>
        <v>0</v>
      </c>
      <c r="H1382" s="133" t="e">
        <f ca="1">VLOOKUP(G1382,E$3181:G$3219,3,0)</f>
        <v>#N/A</v>
      </c>
      <c r="I1382" s="133" t="e">
        <f ca="1">VLOOKUP(G1382,E$3181:G$3219,2,0)</f>
        <v>#N/A</v>
      </c>
      <c r="J1382" s="135" t="e">
        <f t="shared" ref="J1382:J1390" ca="1" si="118">IF(E1382&lt;=INDIRECT("I$"&amp;TEXT(ROW()-E1382+1,"#")),INDIRECT("H$"&amp;TEXT($F$1+INDIRECT("H$"&amp;TEXT(ROW()-E1382+1,"#"))+E1382-1,"#")),"")</f>
        <v>#N/A</v>
      </c>
      <c r="K1382" s="136">
        <f ca="1">INDIRECT("select!H"&amp;TEXT($B$1+A1382,"#"))</f>
        <v>0</v>
      </c>
      <c r="L1382" s="133" t="e">
        <f ca="1">VLOOKUP(K1382,H$3181:J$3287,3,0)</f>
        <v>#N/A</v>
      </c>
      <c r="M1382" s="133" t="e">
        <f ca="1">VLOOKUP(K1382,H$3181:J$3287,2,0)</f>
        <v>#N/A</v>
      </c>
      <c r="N1382" s="135" t="e">
        <f t="shared" ref="N1382:N1404" ca="1" si="119">IF(E1382&lt;=INDIRECT("M$"&amp;TEXT(ROW()-E1382+1,"#")),INDIRECT("K$"&amp;TEXT($F$1+INDIRECT("L$"&amp;TEXT(ROW()-E1382+1,"#"))+E1382-1,"#")),"")</f>
        <v>#N/A</v>
      </c>
      <c r="O1382" s="136">
        <f ca="1">INDIRECT("select!I"&amp;TEXT($B$1+A1382,"#"))</f>
        <v>0</v>
      </c>
      <c r="Q1382" s="133" t="e">
        <f ca="1">VLOOKUP(O1382,K$3181:O$3570,5,0)</f>
        <v>#N/A</v>
      </c>
      <c r="R1382" s="133" t="e">
        <f ca="1">VLOOKUP(O1382,K$3181:O$3570,4,0)</f>
        <v>#N/A</v>
      </c>
      <c r="S1382" s="135" t="e">
        <f t="shared" ref="S1382:S1433" ca="1" si="120">IF(E1382&lt;=INDIRECT("R$"&amp;TEXT(ROW()-E1382+1,"#")),INDIRECT("P$"&amp;TEXT($F$1+INDIRECT("Q$"&amp;TEXT(ROW()-E1382+1,"#"))+E1382-1,"#")),"")</f>
        <v>#N/A</v>
      </c>
      <c r="T1382" s="133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3">
        <f t="shared" ref="A1383:A1433" si="121">A1382</f>
        <v>24</v>
      </c>
      <c r="E1383" s="133">
        <v>2</v>
      </c>
      <c r="F1383" s="135" t="e">
        <f t="shared" ca="1" si="117"/>
        <v>#N/A</v>
      </c>
      <c r="J1383" s="135" t="e">
        <f t="shared" ca="1" si="118"/>
        <v>#N/A</v>
      </c>
      <c r="N1383" s="135" t="e">
        <f t="shared" ca="1" si="119"/>
        <v>#N/A</v>
      </c>
      <c r="S1383" s="135" t="e">
        <f t="shared" ca="1" si="120"/>
        <v>#N/A</v>
      </c>
    </row>
    <row r="1384" spans="1:21">
      <c r="A1384" s="133">
        <f t="shared" si="121"/>
        <v>24</v>
      </c>
      <c r="E1384" s="133">
        <v>3</v>
      </c>
      <c r="F1384" s="135" t="e">
        <f t="shared" ca="1" si="117"/>
        <v>#N/A</v>
      </c>
      <c r="J1384" s="135" t="e">
        <f t="shared" ca="1" si="118"/>
        <v>#N/A</v>
      </c>
      <c r="N1384" s="135" t="e">
        <f t="shared" ca="1" si="119"/>
        <v>#N/A</v>
      </c>
      <c r="S1384" s="135" t="e">
        <f t="shared" ca="1" si="120"/>
        <v>#N/A</v>
      </c>
    </row>
    <row r="1385" spans="1:21">
      <c r="A1385" s="133">
        <f t="shared" si="121"/>
        <v>24</v>
      </c>
      <c r="E1385" s="133">
        <v>4</v>
      </c>
      <c r="F1385" s="135" t="e">
        <f t="shared" ca="1" si="117"/>
        <v>#N/A</v>
      </c>
      <c r="J1385" s="135" t="e">
        <f t="shared" ca="1" si="118"/>
        <v>#N/A</v>
      </c>
      <c r="N1385" s="135" t="e">
        <f t="shared" ca="1" si="119"/>
        <v>#N/A</v>
      </c>
      <c r="S1385" s="135" t="e">
        <f t="shared" ca="1" si="120"/>
        <v>#N/A</v>
      </c>
    </row>
    <row r="1386" spans="1:21">
      <c r="A1386" s="133">
        <f t="shared" si="121"/>
        <v>24</v>
      </c>
      <c r="E1386" s="133">
        <v>5</v>
      </c>
      <c r="F1386" s="135" t="e">
        <f t="shared" ca="1" si="117"/>
        <v>#N/A</v>
      </c>
      <c r="J1386" s="135" t="e">
        <f t="shared" ca="1" si="118"/>
        <v>#N/A</v>
      </c>
      <c r="N1386" s="135" t="e">
        <f t="shared" ca="1" si="119"/>
        <v>#N/A</v>
      </c>
      <c r="S1386" s="135" t="e">
        <f t="shared" ca="1" si="120"/>
        <v>#N/A</v>
      </c>
    </row>
    <row r="1387" spans="1:21">
      <c r="A1387" s="133">
        <f t="shared" si="121"/>
        <v>24</v>
      </c>
      <c r="E1387" s="133">
        <v>6</v>
      </c>
      <c r="F1387" s="135" t="e">
        <f t="shared" ca="1" si="117"/>
        <v>#N/A</v>
      </c>
      <c r="J1387" s="135" t="e">
        <f t="shared" ca="1" si="118"/>
        <v>#N/A</v>
      </c>
      <c r="N1387" s="135" t="e">
        <f t="shared" ca="1" si="119"/>
        <v>#N/A</v>
      </c>
      <c r="S1387" s="135" t="e">
        <f t="shared" ca="1" si="120"/>
        <v>#N/A</v>
      </c>
    </row>
    <row r="1388" spans="1:21">
      <c r="A1388" s="133">
        <f t="shared" si="121"/>
        <v>24</v>
      </c>
      <c r="E1388" s="133">
        <v>7</v>
      </c>
      <c r="F1388" s="135" t="e">
        <f t="shared" ca="1" si="117"/>
        <v>#N/A</v>
      </c>
      <c r="J1388" s="135" t="e">
        <f t="shared" ca="1" si="118"/>
        <v>#N/A</v>
      </c>
      <c r="N1388" s="135" t="e">
        <f t="shared" ca="1" si="119"/>
        <v>#N/A</v>
      </c>
      <c r="S1388" s="135" t="e">
        <f t="shared" ca="1" si="120"/>
        <v>#N/A</v>
      </c>
    </row>
    <row r="1389" spans="1:21">
      <c r="A1389" s="133">
        <f t="shared" si="121"/>
        <v>24</v>
      </c>
      <c r="E1389" s="133">
        <v>8</v>
      </c>
      <c r="F1389" s="135" t="e">
        <f t="shared" ca="1" si="117"/>
        <v>#N/A</v>
      </c>
      <c r="J1389" s="135" t="e">
        <f t="shared" ca="1" si="118"/>
        <v>#N/A</v>
      </c>
      <c r="N1389" s="135" t="e">
        <f t="shared" ca="1" si="119"/>
        <v>#N/A</v>
      </c>
      <c r="S1389" s="135" t="e">
        <f t="shared" ca="1" si="120"/>
        <v>#N/A</v>
      </c>
    </row>
    <row r="1390" spans="1:21">
      <c r="A1390" s="133">
        <f t="shared" si="121"/>
        <v>24</v>
      </c>
      <c r="E1390" s="133">
        <v>9</v>
      </c>
      <c r="F1390" s="135" t="e">
        <f t="shared" ca="1" si="117"/>
        <v>#N/A</v>
      </c>
      <c r="J1390" s="135" t="e">
        <f t="shared" ca="1" si="118"/>
        <v>#N/A</v>
      </c>
      <c r="N1390" s="135" t="e">
        <f t="shared" ca="1" si="119"/>
        <v>#N/A</v>
      </c>
      <c r="S1390" s="135" t="e">
        <f t="shared" ca="1" si="120"/>
        <v>#N/A</v>
      </c>
    </row>
    <row r="1391" spans="1:21">
      <c r="A1391" s="133">
        <f t="shared" si="121"/>
        <v>24</v>
      </c>
      <c r="E1391" s="133">
        <v>10</v>
      </c>
      <c r="F1391" s="135" t="e">
        <f t="shared" ca="1" si="117"/>
        <v>#N/A</v>
      </c>
      <c r="N1391" s="135" t="e">
        <f t="shared" ca="1" si="119"/>
        <v>#N/A</v>
      </c>
      <c r="S1391" s="135" t="e">
        <f t="shared" ca="1" si="120"/>
        <v>#N/A</v>
      </c>
    </row>
    <row r="1392" spans="1:21">
      <c r="A1392" s="133">
        <f t="shared" si="121"/>
        <v>24</v>
      </c>
      <c r="E1392" s="133">
        <v>11</v>
      </c>
      <c r="F1392" s="135" t="e">
        <f t="shared" ca="1" si="117"/>
        <v>#N/A</v>
      </c>
      <c r="N1392" s="135" t="e">
        <f t="shared" ca="1" si="119"/>
        <v>#N/A</v>
      </c>
      <c r="S1392" s="135" t="e">
        <f t="shared" ca="1" si="120"/>
        <v>#N/A</v>
      </c>
    </row>
    <row r="1393" spans="1:19">
      <c r="A1393" s="133">
        <f t="shared" si="121"/>
        <v>24</v>
      </c>
      <c r="E1393" s="133">
        <v>12</v>
      </c>
      <c r="F1393" s="135" t="e">
        <f t="shared" ca="1" si="117"/>
        <v>#N/A</v>
      </c>
      <c r="N1393" s="135" t="e">
        <f t="shared" ca="1" si="119"/>
        <v>#N/A</v>
      </c>
      <c r="S1393" s="135" t="e">
        <f t="shared" ca="1" si="120"/>
        <v>#N/A</v>
      </c>
    </row>
    <row r="1394" spans="1:19">
      <c r="A1394" s="133">
        <f t="shared" si="121"/>
        <v>24</v>
      </c>
      <c r="E1394" s="133">
        <v>13</v>
      </c>
      <c r="F1394" s="135" t="e">
        <f t="shared" ca="1" si="117"/>
        <v>#N/A</v>
      </c>
      <c r="N1394" s="135" t="e">
        <f t="shared" ca="1" si="119"/>
        <v>#N/A</v>
      </c>
      <c r="S1394" s="135" t="e">
        <f t="shared" ca="1" si="120"/>
        <v>#N/A</v>
      </c>
    </row>
    <row r="1395" spans="1:19">
      <c r="A1395" s="133">
        <f t="shared" si="121"/>
        <v>24</v>
      </c>
      <c r="E1395" s="133">
        <v>14</v>
      </c>
      <c r="F1395" s="135" t="e">
        <f t="shared" ca="1" si="117"/>
        <v>#N/A</v>
      </c>
      <c r="N1395" s="135" t="e">
        <f t="shared" ca="1" si="119"/>
        <v>#N/A</v>
      </c>
      <c r="S1395" s="135" t="e">
        <f t="shared" ca="1" si="120"/>
        <v>#N/A</v>
      </c>
    </row>
    <row r="1396" spans="1:19">
      <c r="A1396" s="133">
        <f t="shared" si="121"/>
        <v>24</v>
      </c>
      <c r="E1396" s="133">
        <v>15</v>
      </c>
      <c r="F1396" s="135" t="e">
        <f t="shared" ca="1" si="117"/>
        <v>#N/A</v>
      </c>
      <c r="N1396" s="135" t="e">
        <f t="shared" ca="1" si="119"/>
        <v>#N/A</v>
      </c>
      <c r="S1396" s="135" t="e">
        <f t="shared" ca="1" si="120"/>
        <v>#N/A</v>
      </c>
    </row>
    <row r="1397" spans="1:19">
      <c r="A1397" s="133">
        <f t="shared" si="121"/>
        <v>24</v>
      </c>
      <c r="E1397" s="133">
        <v>16</v>
      </c>
      <c r="F1397" s="135" t="e">
        <f t="shared" ca="1" si="117"/>
        <v>#N/A</v>
      </c>
      <c r="N1397" s="135" t="e">
        <f t="shared" ca="1" si="119"/>
        <v>#N/A</v>
      </c>
      <c r="S1397" s="135" t="e">
        <f t="shared" ca="1" si="120"/>
        <v>#N/A</v>
      </c>
    </row>
    <row r="1398" spans="1:19">
      <c r="A1398" s="133">
        <f t="shared" si="121"/>
        <v>24</v>
      </c>
      <c r="E1398" s="133">
        <v>17</v>
      </c>
      <c r="F1398" s="135" t="e">
        <f t="shared" ca="1" si="117"/>
        <v>#N/A</v>
      </c>
      <c r="N1398" s="135" t="e">
        <f t="shared" ca="1" si="119"/>
        <v>#N/A</v>
      </c>
      <c r="S1398" s="135" t="e">
        <f t="shared" ca="1" si="120"/>
        <v>#N/A</v>
      </c>
    </row>
    <row r="1399" spans="1:19">
      <c r="A1399" s="133">
        <f t="shared" si="121"/>
        <v>24</v>
      </c>
      <c r="E1399" s="133">
        <v>18</v>
      </c>
      <c r="F1399" s="135" t="e">
        <f t="shared" ca="1" si="117"/>
        <v>#N/A</v>
      </c>
      <c r="N1399" s="135" t="e">
        <f t="shared" ca="1" si="119"/>
        <v>#N/A</v>
      </c>
      <c r="S1399" s="135" t="e">
        <f t="shared" ca="1" si="120"/>
        <v>#N/A</v>
      </c>
    </row>
    <row r="1400" spans="1:19">
      <c r="A1400" s="133">
        <f t="shared" si="121"/>
        <v>24</v>
      </c>
      <c r="E1400" s="133">
        <v>19</v>
      </c>
      <c r="F1400" s="135" t="e">
        <f t="shared" ca="1" si="117"/>
        <v>#N/A</v>
      </c>
      <c r="N1400" s="135" t="e">
        <f t="shared" ca="1" si="119"/>
        <v>#N/A</v>
      </c>
      <c r="S1400" s="135" t="e">
        <f t="shared" ca="1" si="120"/>
        <v>#N/A</v>
      </c>
    </row>
    <row r="1401" spans="1:19">
      <c r="A1401" s="133">
        <f t="shared" si="121"/>
        <v>24</v>
      </c>
      <c r="E1401" s="133">
        <v>20</v>
      </c>
      <c r="F1401" s="135" t="e">
        <f t="shared" ca="1" si="117"/>
        <v>#N/A</v>
      </c>
      <c r="N1401" s="135" t="e">
        <f t="shared" ca="1" si="119"/>
        <v>#N/A</v>
      </c>
      <c r="S1401" s="135" t="e">
        <f t="shared" ca="1" si="120"/>
        <v>#N/A</v>
      </c>
    </row>
    <row r="1402" spans="1:19">
      <c r="A1402" s="133">
        <f t="shared" si="121"/>
        <v>24</v>
      </c>
      <c r="E1402" s="133">
        <v>21</v>
      </c>
      <c r="F1402" s="135" t="e">
        <f t="shared" ca="1" si="117"/>
        <v>#N/A</v>
      </c>
      <c r="N1402" s="135" t="e">
        <f t="shared" ca="1" si="119"/>
        <v>#N/A</v>
      </c>
      <c r="S1402" s="135" t="e">
        <f t="shared" ca="1" si="120"/>
        <v>#N/A</v>
      </c>
    </row>
    <row r="1403" spans="1:19">
      <c r="A1403" s="133">
        <f t="shared" si="121"/>
        <v>24</v>
      </c>
      <c r="E1403" s="133">
        <v>22</v>
      </c>
      <c r="F1403" s="135" t="e">
        <f t="shared" ca="1" si="117"/>
        <v>#N/A</v>
      </c>
      <c r="N1403" s="135" t="e">
        <f t="shared" ca="1" si="119"/>
        <v>#N/A</v>
      </c>
      <c r="S1403" s="135" t="e">
        <f t="shared" ca="1" si="120"/>
        <v>#N/A</v>
      </c>
    </row>
    <row r="1404" spans="1:19">
      <c r="A1404" s="133">
        <f t="shared" si="121"/>
        <v>24</v>
      </c>
      <c r="E1404" s="133">
        <v>23</v>
      </c>
      <c r="F1404" s="135" t="e">
        <f t="shared" ca="1" si="117"/>
        <v>#N/A</v>
      </c>
      <c r="N1404" s="135" t="e">
        <f t="shared" ca="1" si="119"/>
        <v>#N/A</v>
      </c>
      <c r="S1404" s="135" t="e">
        <f t="shared" ca="1" si="120"/>
        <v>#N/A</v>
      </c>
    </row>
    <row r="1405" spans="1:19">
      <c r="A1405" s="133">
        <f t="shared" si="121"/>
        <v>24</v>
      </c>
      <c r="E1405" s="133">
        <v>24</v>
      </c>
      <c r="S1405" s="135" t="e">
        <f t="shared" ca="1" si="120"/>
        <v>#N/A</v>
      </c>
    </row>
    <row r="1406" spans="1:19">
      <c r="A1406" s="133">
        <f t="shared" si="121"/>
        <v>24</v>
      </c>
      <c r="E1406" s="133">
        <v>25</v>
      </c>
      <c r="S1406" s="135" t="e">
        <f t="shared" ca="1" si="120"/>
        <v>#N/A</v>
      </c>
    </row>
    <row r="1407" spans="1:19">
      <c r="A1407" s="133">
        <f t="shared" si="121"/>
        <v>24</v>
      </c>
      <c r="E1407" s="133">
        <v>26</v>
      </c>
      <c r="S1407" s="135" t="e">
        <f t="shared" ca="1" si="120"/>
        <v>#N/A</v>
      </c>
    </row>
    <row r="1408" spans="1:19">
      <c r="A1408" s="133">
        <f t="shared" si="121"/>
        <v>24</v>
      </c>
      <c r="E1408" s="133">
        <v>27</v>
      </c>
      <c r="S1408" s="135" t="e">
        <f t="shared" ca="1" si="120"/>
        <v>#N/A</v>
      </c>
    </row>
    <row r="1409" spans="1:19">
      <c r="A1409" s="133">
        <f t="shared" si="121"/>
        <v>24</v>
      </c>
      <c r="E1409" s="133">
        <v>28</v>
      </c>
      <c r="S1409" s="135" t="e">
        <f t="shared" ca="1" si="120"/>
        <v>#N/A</v>
      </c>
    </row>
    <row r="1410" spans="1:19">
      <c r="A1410" s="133">
        <f t="shared" si="121"/>
        <v>24</v>
      </c>
      <c r="E1410" s="133">
        <v>29</v>
      </c>
      <c r="S1410" s="135" t="e">
        <f t="shared" ca="1" si="120"/>
        <v>#N/A</v>
      </c>
    </row>
    <row r="1411" spans="1:19">
      <c r="A1411" s="133">
        <f t="shared" si="121"/>
        <v>24</v>
      </c>
      <c r="E1411" s="133">
        <v>30</v>
      </c>
      <c r="S1411" s="135" t="e">
        <f t="shared" ca="1" si="120"/>
        <v>#N/A</v>
      </c>
    </row>
    <row r="1412" spans="1:19">
      <c r="A1412" s="133">
        <f t="shared" si="121"/>
        <v>24</v>
      </c>
      <c r="E1412" s="133">
        <v>31</v>
      </c>
      <c r="S1412" s="135" t="e">
        <f t="shared" ca="1" si="120"/>
        <v>#N/A</v>
      </c>
    </row>
    <row r="1413" spans="1:19">
      <c r="A1413" s="133">
        <f t="shared" si="121"/>
        <v>24</v>
      </c>
      <c r="E1413" s="133">
        <v>32</v>
      </c>
      <c r="S1413" s="135" t="e">
        <f t="shared" ca="1" si="120"/>
        <v>#N/A</v>
      </c>
    </row>
    <row r="1414" spans="1:19">
      <c r="A1414" s="133">
        <f t="shared" si="121"/>
        <v>24</v>
      </c>
      <c r="E1414" s="133">
        <v>33</v>
      </c>
      <c r="S1414" s="135" t="e">
        <f t="shared" ca="1" si="120"/>
        <v>#N/A</v>
      </c>
    </row>
    <row r="1415" spans="1:19">
      <c r="A1415" s="133">
        <f t="shared" si="121"/>
        <v>24</v>
      </c>
      <c r="E1415" s="133">
        <v>34</v>
      </c>
      <c r="S1415" s="135" t="e">
        <f t="shared" ca="1" si="120"/>
        <v>#N/A</v>
      </c>
    </row>
    <row r="1416" spans="1:19">
      <c r="A1416" s="133">
        <f t="shared" si="121"/>
        <v>24</v>
      </c>
      <c r="E1416" s="133">
        <v>35</v>
      </c>
      <c r="S1416" s="135" t="e">
        <f t="shared" ca="1" si="120"/>
        <v>#N/A</v>
      </c>
    </row>
    <row r="1417" spans="1:19">
      <c r="A1417" s="133">
        <f t="shared" si="121"/>
        <v>24</v>
      </c>
      <c r="E1417" s="133">
        <v>36</v>
      </c>
      <c r="S1417" s="135" t="e">
        <f t="shared" ca="1" si="120"/>
        <v>#N/A</v>
      </c>
    </row>
    <row r="1418" spans="1:19">
      <c r="A1418" s="133">
        <f t="shared" si="121"/>
        <v>24</v>
      </c>
      <c r="E1418" s="133">
        <v>37</v>
      </c>
      <c r="S1418" s="135" t="e">
        <f t="shared" ca="1" si="120"/>
        <v>#N/A</v>
      </c>
    </row>
    <row r="1419" spans="1:19">
      <c r="A1419" s="133">
        <f t="shared" si="121"/>
        <v>24</v>
      </c>
      <c r="E1419" s="133">
        <v>38</v>
      </c>
      <c r="S1419" s="135" t="e">
        <f t="shared" ca="1" si="120"/>
        <v>#N/A</v>
      </c>
    </row>
    <row r="1420" spans="1:19">
      <c r="A1420" s="133">
        <f t="shared" si="121"/>
        <v>24</v>
      </c>
      <c r="E1420" s="133">
        <v>39</v>
      </c>
      <c r="S1420" s="135" t="e">
        <f t="shared" ca="1" si="120"/>
        <v>#N/A</v>
      </c>
    </row>
    <row r="1421" spans="1:19">
      <c r="A1421" s="133">
        <f t="shared" si="121"/>
        <v>24</v>
      </c>
      <c r="E1421" s="133">
        <v>40</v>
      </c>
      <c r="S1421" s="135" t="e">
        <f t="shared" ca="1" si="120"/>
        <v>#N/A</v>
      </c>
    </row>
    <row r="1422" spans="1:19">
      <c r="A1422" s="133">
        <f t="shared" si="121"/>
        <v>24</v>
      </c>
      <c r="E1422" s="133">
        <v>41</v>
      </c>
      <c r="S1422" s="135" t="e">
        <f t="shared" ca="1" si="120"/>
        <v>#N/A</v>
      </c>
    </row>
    <row r="1423" spans="1:19">
      <c r="A1423" s="133">
        <f t="shared" si="121"/>
        <v>24</v>
      </c>
      <c r="E1423" s="133">
        <v>42</v>
      </c>
      <c r="S1423" s="135" t="e">
        <f t="shared" ca="1" si="120"/>
        <v>#N/A</v>
      </c>
    </row>
    <row r="1424" spans="1:19">
      <c r="A1424" s="133">
        <f t="shared" si="121"/>
        <v>24</v>
      </c>
      <c r="E1424" s="133">
        <v>43</v>
      </c>
      <c r="S1424" s="135" t="e">
        <f t="shared" ca="1" si="120"/>
        <v>#N/A</v>
      </c>
    </row>
    <row r="1425" spans="1:19">
      <c r="A1425" s="133">
        <f t="shared" si="121"/>
        <v>24</v>
      </c>
      <c r="E1425" s="133">
        <v>44</v>
      </c>
      <c r="S1425" s="135" t="e">
        <f t="shared" ca="1" si="120"/>
        <v>#N/A</v>
      </c>
    </row>
    <row r="1426" spans="1:19">
      <c r="A1426" s="133">
        <f t="shared" si="121"/>
        <v>24</v>
      </c>
      <c r="E1426" s="133">
        <v>45</v>
      </c>
      <c r="S1426" s="135" t="e">
        <f t="shared" ca="1" si="120"/>
        <v>#N/A</v>
      </c>
    </row>
    <row r="1427" spans="1:19">
      <c r="A1427" s="133">
        <f t="shared" si="121"/>
        <v>24</v>
      </c>
      <c r="E1427" s="133">
        <v>46</v>
      </c>
      <c r="S1427" s="135" t="e">
        <f t="shared" ca="1" si="120"/>
        <v>#N/A</v>
      </c>
    </row>
    <row r="1428" spans="1:19">
      <c r="A1428" s="133">
        <f t="shared" si="121"/>
        <v>24</v>
      </c>
      <c r="E1428" s="133">
        <v>47</v>
      </c>
      <c r="S1428" s="135" t="e">
        <f t="shared" ca="1" si="120"/>
        <v>#N/A</v>
      </c>
    </row>
    <row r="1429" spans="1:19">
      <c r="A1429" s="133">
        <f t="shared" si="121"/>
        <v>24</v>
      </c>
      <c r="E1429" s="133">
        <v>48</v>
      </c>
      <c r="S1429" s="135" t="e">
        <f t="shared" ca="1" si="120"/>
        <v>#N/A</v>
      </c>
    </row>
    <row r="1430" spans="1:19">
      <c r="A1430" s="133">
        <f t="shared" si="121"/>
        <v>24</v>
      </c>
      <c r="E1430" s="133">
        <v>49</v>
      </c>
      <c r="S1430" s="135" t="e">
        <f t="shared" ca="1" si="120"/>
        <v>#N/A</v>
      </c>
    </row>
    <row r="1431" spans="1:19">
      <c r="A1431" s="133">
        <f t="shared" si="121"/>
        <v>24</v>
      </c>
      <c r="E1431" s="133">
        <v>50</v>
      </c>
      <c r="S1431" s="135" t="e">
        <f t="shared" ca="1" si="120"/>
        <v>#N/A</v>
      </c>
    </row>
    <row r="1432" spans="1:19">
      <c r="A1432" s="133">
        <f t="shared" si="121"/>
        <v>24</v>
      </c>
      <c r="E1432" s="133">
        <v>51</v>
      </c>
      <c r="S1432" s="135" t="e">
        <f t="shared" ca="1" si="120"/>
        <v>#N/A</v>
      </c>
    </row>
    <row r="1433" spans="1:19">
      <c r="A1433" s="133">
        <f t="shared" si="121"/>
        <v>24</v>
      </c>
      <c r="E1433" s="133">
        <v>52</v>
      </c>
      <c r="S1433" s="135" t="e">
        <f t="shared" ca="1" si="120"/>
        <v>#N/A</v>
      </c>
    </row>
    <row r="1442" spans="1:21">
      <c r="A1442" s="133">
        <f>(ROW()+58)/60</f>
        <v>25</v>
      </c>
      <c r="B1442" s="134">
        <f ca="1">INDIRECT("select!E"&amp;TEXT($B$1+A1442,"#"))</f>
        <v>0</v>
      </c>
      <c r="C1442" s="133" t="e">
        <f ca="1">VLOOKUP(B1442,$A$3181:$D$3190,4,0)</f>
        <v>#N/A</v>
      </c>
      <c r="D1442" s="133" t="e">
        <f ca="1">VLOOKUP(B1442,$A$3181:$D$3190,3,0)</f>
        <v>#N/A</v>
      </c>
      <c r="E1442" s="133">
        <v>1</v>
      </c>
      <c r="F1442" s="135" t="e">
        <f t="shared" ref="F1442:F1464" ca="1" si="122">IF(E1442&lt;=INDIRECT("D$"&amp;TEXT(ROW()-E1442+1,"#")),INDIRECT("E$"&amp;TEXT($F$1+INDIRECT("C$"&amp;TEXT(ROW()-E1442+1,"#"))+E1442-1,"#")),"")</f>
        <v>#N/A</v>
      </c>
      <c r="G1442" s="134">
        <f ca="1">INDIRECT("select!G"&amp;TEXT($B$1+A1442,"#"))</f>
        <v>0</v>
      </c>
      <c r="H1442" s="133" t="e">
        <f ca="1">VLOOKUP(G1442,E$3181:G$3219,3,0)</f>
        <v>#N/A</v>
      </c>
      <c r="I1442" s="133" t="e">
        <f ca="1">VLOOKUP(G1442,E$3181:G$3219,2,0)</f>
        <v>#N/A</v>
      </c>
      <c r="J1442" s="135" t="e">
        <f t="shared" ref="J1442:J1450" ca="1" si="123">IF(E1442&lt;=INDIRECT("I$"&amp;TEXT(ROW()-E1442+1,"#")),INDIRECT("H$"&amp;TEXT($F$1+INDIRECT("H$"&amp;TEXT(ROW()-E1442+1,"#"))+E1442-1,"#")),"")</f>
        <v>#N/A</v>
      </c>
      <c r="K1442" s="136">
        <f ca="1">INDIRECT("select!H"&amp;TEXT($B$1+A1442,"#"))</f>
        <v>0</v>
      </c>
      <c r="L1442" s="133" t="e">
        <f ca="1">VLOOKUP(K1442,H$3181:J$3287,3,0)</f>
        <v>#N/A</v>
      </c>
      <c r="M1442" s="133" t="e">
        <f ca="1">VLOOKUP(K1442,H$3181:J$3287,2,0)</f>
        <v>#N/A</v>
      </c>
      <c r="N1442" s="135" t="e">
        <f t="shared" ref="N1442:N1464" ca="1" si="124">IF(E1442&lt;=INDIRECT("M$"&amp;TEXT(ROW()-E1442+1,"#")),INDIRECT("K$"&amp;TEXT($F$1+INDIRECT("L$"&amp;TEXT(ROW()-E1442+1,"#"))+E1442-1,"#")),"")</f>
        <v>#N/A</v>
      </c>
      <c r="O1442" s="136">
        <f ca="1">INDIRECT("select!I"&amp;TEXT($B$1+A1442,"#"))</f>
        <v>0</v>
      </c>
      <c r="Q1442" s="133" t="e">
        <f ca="1">VLOOKUP(O1442,K$3181:O$3570,5,0)</f>
        <v>#N/A</v>
      </c>
      <c r="R1442" s="133" t="e">
        <f ca="1">VLOOKUP(O1442,K$3181:O$3570,4,0)</f>
        <v>#N/A</v>
      </c>
      <c r="S1442" s="135" t="e">
        <f t="shared" ref="S1442:S1493" ca="1" si="125">IF(E1442&lt;=INDIRECT("R$"&amp;TEXT(ROW()-E1442+1,"#")),INDIRECT("P$"&amp;TEXT($F$1+INDIRECT("Q$"&amp;TEXT(ROW()-E1442+1,"#"))+E1442-1,"#")),"")</f>
        <v>#N/A</v>
      </c>
      <c r="T1442" s="133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3">
        <f t="shared" ref="A1443:A1493" si="126">A1442</f>
        <v>25</v>
      </c>
      <c r="E1443" s="133">
        <v>2</v>
      </c>
      <c r="F1443" s="135" t="e">
        <f t="shared" ca="1" si="122"/>
        <v>#N/A</v>
      </c>
      <c r="J1443" s="135" t="e">
        <f t="shared" ca="1" si="123"/>
        <v>#N/A</v>
      </c>
      <c r="N1443" s="135" t="e">
        <f t="shared" ca="1" si="124"/>
        <v>#N/A</v>
      </c>
      <c r="S1443" s="135" t="e">
        <f t="shared" ca="1" si="125"/>
        <v>#N/A</v>
      </c>
    </row>
    <row r="1444" spans="1:21">
      <c r="A1444" s="133">
        <f t="shared" si="126"/>
        <v>25</v>
      </c>
      <c r="E1444" s="133">
        <v>3</v>
      </c>
      <c r="F1444" s="135" t="e">
        <f t="shared" ca="1" si="122"/>
        <v>#N/A</v>
      </c>
      <c r="J1444" s="135" t="e">
        <f t="shared" ca="1" si="123"/>
        <v>#N/A</v>
      </c>
      <c r="N1444" s="135" t="e">
        <f t="shared" ca="1" si="124"/>
        <v>#N/A</v>
      </c>
      <c r="S1444" s="135" t="e">
        <f t="shared" ca="1" si="125"/>
        <v>#N/A</v>
      </c>
    </row>
    <row r="1445" spans="1:21">
      <c r="A1445" s="133">
        <f t="shared" si="126"/>
        <v>25</v>
      </c>
      <c r="E1445" s="133">
        <v>4</v>
      </c>
      <c r="F1445" s="135" t="e">
        <f t="shared" ca="1" si="122"/>
        <v>#N/A</v>
      </c>
      <c r="J1445" s="135" t="e">
        <f t="shared" ca="1" si="123"/>
        <v>#N/A</v>
      </c>
      <c r="N1445" s="135" t="e">
        <f t="shared" ca="1" si="124"/>
        <v>#N/A</v>
      </c>
      <c r="S1445" s="135" t="e">
        <f t="shared" ca="1" si="125"/>
        <v>#N/A</v>
      </c>
    </row>
    <row r="1446" spans="1:21">
      <c r="A1446" s="133">
        <f t="shared" si="126"/>
        <v>25</v>
      </c>
      <c r="E1446" s="133">
        <v>5</v>
      </c>
      <c r="F1446" s="135" t="e">
        <f t="shared" ca="1" si="122"/>
        <v>#N/A</v>
      </c>
      <c r="J1446" s="135" t="e">
        <f t="shared" ca="1" si="123"/>
        <v>#N/A</v>
      </c>
      <c r="N1446" s="135" t="e">
        <f t="shared" ca="1" si="124"/>
        <v>#N/A</v>
      </c>
      <c r="S1446" s="135" t="e">
        <f t="shared" ca="1" si="125"/>
        <v>#N/A</v>
      </c>
    </row>
    <row r="1447" spans="1:21">
      <c r="A1447" s="133">
        <f t="shared" si="126"/>
        <v>25</v>
      </c>
      <c r="E1447" s="133">
        <v>6</v>
      </c>
      <c r="F1447" s="135" t="e">
        <f t="shared" ca="1" si="122"/>
        <v>#N/A</v>
      </c>
      <c r="J1447" s="135" t="e">
        <f t="shared" ca="1" si="123"/>
        <v>#N/A</v>
      </c>
      <c r="N1447" s="135" t="e">
        <f t="shared" ca="1" si="124"/>
        <v>#N/A</v>
      </c>
      <c r="S1447" s="135" t="e">
        <f t="shared" ca="1" si="125"/>
        <v>#N/A</v>
      </c>
    </row>
    <row r="1448" spans="1:21">
      <c r="A1448" s="133">
        <f t="shared" si="126"/>
        <v>25</v>
      </c>
      <c r="E1448" s="133">
        <v>7</v>
      </c>
      <c r="F1448" s="135" t="e">
        <f t="shared" ca="1" si="122"/>
        <v>#N/A</v>
      </c>
      <c r="J1448" s="135" t="e">
        <f t="shared" ca="1" si="123"/>
        <v>#N/A</v>
      </c>
      <c r="N1448" s="135" t="e">
        <f t="shared" ca="1" si="124"/>
        <v>#N/A</v>
      </c>
      <c r="S1448" s="135" t="e">
        <f t="shared" ca="1" si="125"/>
        <v>#N/A</v>
      </c>
    </row>
    <row r="1449" spans="1:21">
      <c r="A1449" s="133">
        <f t="shared" si="126"/>
        <v>25</v>
      </c>
      <c r="E1449" s="133">
        <v>8</v>
      </c>
      <c r="F1449" s="135" t="e">
        <f t="shared" ca="1" si="122"/>
        <v>#N/A</v>
      </c>
      <c r="J1449" s="135" t="e">
        <f t="shared" ca="1" si="123"/>
        <v>#N/A</v>
      </c>
      <c r="N1449" s="135" t="e">
        <f t="shared" ca="1" si="124"/>
        <v>#N/A</v>
      </c>
      <c r="S1449" s="135" t="e">
        <f t="shared" ca="1" si="125"/>
        <v>#N/A</v>
      </c>
    </row>
    <row r="1450" spans="1:21">
      <c r="A1450" s="133">
        <f t="shared" si="126"/>
        <v>25</v>
      </c>
      <c r="E1450" s="133">
        <v>9</v>
      </c>
      <c r="F1450" s="135" t="e">
        <f t="shared" ca="1" si="122"/>
        <v>#N/A</v>
      </c>
      <c r="J1450" s="135" t="e">
        <f t="shared" ca="1" si="123"/>
        <v>#N/A</v>
      </c>
      <c r="N1450" s="135" t="e">
        <f t="shared" ca="1" si="124"/>
        <v>#N/A</v>
      </c>
      <c r="S1450" s="135" t="e">
        <f t="shared" ca="1" si="125"/>
        <v>#N/A</v>
      </c>
    </row>
    <row r="1451" spans="1:21">
      <c r="A1451" s="133">
        <f t="shared" si="126"/>
        <v>25</v>
      </c>
      <c r="E1451" s="133">
        <v>10</v>
      </c>
      <c r="F1451" s="135" t="e">
        <f t="shared" ca="1" si="122"/>
        <v>#N/A</v>
      </c>
      <c r="N1451" s="135" t="e">
        <f t="shared" ca="1" si="124"/>
        <v>#N/A</v>
      </c>
      <c r="S1451" s="135" t="e">
        <f t="shared" ca="1" si="125"/>
        <v>#N/A</v>
      </c>
    </row>
    <row r="1452" spans="1:21">
      <c r="A1452" s="133">
        <f t="shared" si="126"/>
        <v>25</v>
      </c>
      <c r="E1452" s="133">
        <v>11</v>
      </c>
      <c r="F1452" s="135" t="e">
        <f t="shared" ca="1" si="122"/>
        <v>#N/A</v>
      </c>
      <c r="N1452" s="135" t="e">
        <f t="shared" ca="1" si="124"/>
        <v>#N/A</v>
      </c>
      <c r="S1452" s="135" t="e">
        <f t="shared" ca="1" si="125"/>
        <v>#N/A</v>
      </c>
    </row>
    <row r="1453" spans="1:21">
      <c r="A1453" s="133">
        <f t="shared" si="126"/>
        <v>25</v>
      </c>
      <c r="E1453" s="133">
        <v>12</v>
      </c>
      <c r="F1453" s="135" t="e">
        <f t="shared" ca="1" si="122"/>
        <v>#N/A</v>
      </c>
      <c r="N1453" s="135" t="e">
        <f t="shared" ca="1" si="124"/>
        <v>#N/A</v>
      </c>
      <c r="S1453" s="135" t="e">
        <f t="shared" ca="1" si="125"/>
        <v>#N/A</v>
      </c>
    </row>
    <row r="1454" spans="1:21">
      <c r="A1454" s="133">
        <f t="shared" si="126"/>
        <v>25</v>
      </c>
      <c r="E1454" s="133">
        <v>13</v>
      </c>
      <c r="F1454" s="135" t="e">
        <f t="shared" ca="1" si="122"/>
        <v>#N/A</v>
      </c>
      <c r="N1454" s="135" t="e">
        <f t="shared" ca="1" si="124"/>
        <v>#N/A</v>
      </c>
      <c r="S1454" s="135" t="e">
        <f t="shared" ca="1" si="125"/>
        <v>#N/A</v>
      </c>
    </row>
    <row r="1455" spans="1:21">
      <c r="A1455" s="133">
        <f t="shared" si="126"/>
        <v>25</v>
      </c>
      <c r="E1455" s="133">
        <v>14</v>
      </c>
      <c r="F1455" s="135" t="e">
        <f t="shared" ca="1" si="122"/>
        <v>#N/A</v>
      </c>
      <c r="N1455" s="135" t="e">
        <f t="shared" ca="1" si="124"/>
        <v>#N/A</v>
      </c>
      <c r="S1455" s="135" t="e">
        <f t="shared" ca="1" si="125"/>
        <v>#N/A</v>
      </c>
    </row>
    <row r="1456" spans="1:21">
      <c r="A1456" s="133">
        <f t="shared" si="126"/>
        <v>25</v>
      </c>
      <c r="E1456" s="133">
        <v>15</v>
      </c>
      <c r="F1456" s="135" t="e">
        <f t="shared" ca="1" si="122"/>
        <v>#N/A</v>
      </c>
      <c r="N1456" s="135" t="e">
        <f t="shared" ca="1" si="124"/>
        <v>#N/A</v>
      </c>
      <c r="S1456" s="135" t="e">
        <f t="shared" ca="1" si="125"/>
        <v>#N/A</v>
      </c>
    </row>
    <row r="1457" spans="1:19">
      <c r="A1457" s="133">
        <f t="shared" si="126"/>
        <v>25</v>
      </c>
      <c r="E1457" s="133">
        <v>16</v>
      </c>
      <c r="F1457" s="135" t="e">
        <f t="shared" ca="1" si="122"/>
        <v>#N/A</v>
      </c>
      <c r="N1457" s="135" t="e">
        <f t="shared" ca="1" si="124"/>
        <v>#N/A</v>
      </c>
      <c r="S1457" s="135" t="e">
        <f t="shared" ca="1" si="125"/>
        <v>#N/A</v>
      </c>
    </row>
    <row r="1458" spans="1:19">
      <c r="A1458" s="133">
        <f t="shared" si="126"/>
        <v>25</v>
      </c>
      <c r="E1458" s="133">
        <v>17</v>
      </c>
      <c r="F1458" s="135" t="e">
        <f t="shared" ca="1" si="122"/>
        <v>#N/A</v>
      </c>
      <c r="N1458" s="135" t="e">
        <f t="shared" ca="1" si="124"/>
        <v>#N/A</v>
      </c>
      <c r="S1458" s="135" t="e">
        <f t="shared" ca="1" si="125"/>
        <v>#N/A</v>
      </c>
    </row>
    <row r="1459" spans="1:19">
      <c r="A1459" s="133">
        <f t="shared" si="126"/>
        <v>25</v>
      </c>
      <c r="E1459" s="133">
        <v>18</v>
      </c>
      <c r="F1459" s="135" t="e">
        <f t="shared" ca="1" si="122"/>
        <v>#N/A</v>
      </c>
      <c r="N1459" s="135" t="e">
        <f t="shared" ca="1" si="124"/>
        <v>#N/A</v>
      </c>
      <c r="S1459" s="135" t="e">
        <f t="shared" ca="1" si="125"/>
        <v>#N/A</v>
      </c>
    </row>
    <row r="1460" spans="1:19">
      <c r="A1460" s="133">
        <f t="shared" si="126"/>
        <v>25</v>
      </c>
      <c r="E1460" s="133">
        <v>19</v>
      </c>
      <c r="F1460" s="135" t="e">
        <f t="shared" ca="1" si="122"/>
        <v>#N/A</v>
      </c>
      <c r="N1460" s="135" t="e">
        <f t="shared" ca="1" si="124"/>
        <v>#N/A</v>
      </c>
      <c r="S1460" s="135" t="e">
        <f t="shared" ca="1" si="125"/>
        <v>#N/A</v>
      </c>
    </row>
    <row r="1461" spans="1:19">
      <c r="A1461" s="133">
        <f t="shared" si="126"/>
        <v>25</v>
      </c>
      <c r="E1461" s="133">
        <v>20</v>
      </c>
      <c r="F1461" s="135" t="e">
        <f t="shared" ca="1" si="122"/>
        <v>#N/A</v>
      </c>
      <c r="N1461" s="135" t="e">
        <f t="shared" ca="1" si="124"/>
        <v>#N/A</v>
      </c>
      <c r="S1461" s="135" t="e">
        <f t="shared" ca="1" si="125"/>
        <v>#N/A</v>
      </c>
    </row>
    <row r="1462" spans="1:19">
      <c r="A1462" s="133">
        <f t="shared" si="126"/>
        <v>25</v>
      </c>
      <c r="E1462" s="133">
        <v>21</v>
      </c>
      <c r="F1462" s="135" t="e">
        <f t="shared" ca="1" si="122"/>
        <v>#N/A</v>
      </c>
      <c r="N1462" s="135" t="e">
        <f t="shared" ca="1" si="124"/>
        <v>#N/A</v>
      </c>
      <c r="S1462" s="135" t="e">
        <f t="shared" ca="1" si="125"/>
        <v>#N/A</v>
      </c>
    </row>
    <row r="1463" spans="1:19">
      <c r="A1463" s="133">
        <f t="shared" si="126"/>
        <v>25</v>
      </c>
      <c r="E1463" s="133">
        <v>22</v>
      </c>
      <c r="F1463" s="135" t="e">
        <f t="shared" ca="1" si="122"/>
        <v>#N/A</v>
      </c>
      <c r="N1463" s="135" t="e">
        <f t="shared" ca="1" si="124"/>
        <v>#N/A</v>
      </c>
      <c r="S1463" s="135" t="e">
        <f t="shared" ca="1" si="125"/>
        <v>#N/A</v>
      </c>
    </row>
    <row r="1464" spans="1:19">
      <c r="A1464" s="133">
        <f t="shared" si="126"/>
        <v>25</v>
      </c>
      <c r="E1464" s="133">
        <v>23</v>
      </c>
      <c r="F1464" s="135" t="e">
        <f t="shared" ca="1" si="122"/>
        <v>#N/A</v>
      </c>
      <c r="N1464" s="135" t="e">
        <f t="shared" ca="1" si="124"/>
        <v>#N/A</v>
      </c>
      <c r="S1464" s="135" t="e">
        <f t="shared" ca="1" si="125"/>
        <v>#N/A</v>
      </c>
    </row>
    <row r="1465" spans="1:19">
      <c r="A1465" s="133">
        <f t="shared" si="126"/>
        <v>25</v>
      </c>
      <c r="E1465" s="133">
        <v>24</v>
      </c>
      <c r="S1465" s="135" t="e">
        <f t="shared" ca="1" si="125"/>
        <v>#N/A</v>
      </c>
    </row>
    <row r="1466" spans="1:19">
      <c r="A1466" s="133">
        <f t="shared" si="126"/>
        <v>25</v>
      </c>
      <c r="E1466" s="133">
        <v>25</v>
      </c>
      <c r="S1466" s="135" t="e">
        <f t="shared" ca="1" si="125"/>
        <v>#N/A</v>
      </c>
    </row>
    <row r="1467" spans="1:19">
      <c r="A1467" s="133">
        <f t="shared" si="126"/>
        <v>25</v>
      </c>
      <c r="E1467" s="133">
        <v>26</v>
      </c>
      <c r="S1467" s="135" t="e">
        <f t="shared" ca="1" si="125"/>
        <v>#N/A</v>
      </c>
    </row>
    <row r="1468" spans="1:19">
      <c r="A1468" s="133">
        <f t="shared" si="126"/>
        <v>25</v>
      </c>
      <c r="E1468" s="133">
        <v>27</v>
      </c>
      <c r="S1468" s="135" t="e">
        <f t="shared" ca="1" si="125"/>
        <v>#N/A</v>
      </c>
    </row>
    <row r="1469" spans="1:19">
      <c r="A1469" s="133">
        <f t="shared" si="126"/>
        <v>25</v>
      </c>
      <c r="E1469" s="133">
        <v>28</v>
      </c>
      <c r="S1469" s="135" t="e">
        <f t="shared" ca="1" si="125"/>
        <v>#N/A</v>
      </c>
    </row>
    <row r="1470" spans="1:19">
      <c r="A1470" s="133">
        <f t="shared" si="126"/>
        <v>25</v>
      </c>
      <c r="E1470" s="133">
        <v>29</v>
      </c>
      <c r="S1470" s="135" t="e">
        <f t="shared" ca="1" si="125"/>
        <v>#N/A</v>
      </c>
    </row>
    <row r="1471" spans="1:19">
      <c r="A1471" s="133">
        <f t="shared" si="126"/>
        <v>25</v>
      </c>
      <c r="E1471" s="133">
        <v>30</v>
      </c>
      <c r="S1471" s="135" t="e">
        <f t="shared" ca="1" si="125"/>
        <v>#N/A</v>
      </c>
    </row>
    <row r="1472" spans="1:19">
      <c r="A1472" s="133">
        <f t="shared" si="126"/>
        <v>25</v>
      </c>
      <c r="E1472" s="133">
        <v>31</v>
      </c>
      <c r="S1472" s="135" t="e">
        <f t="shared" ca="1" si="125"/>
        <v>#N/A</v>
      </c>
    </row>
    <row r="1473" spans="1:19">
      <c r="A1473" s="133">
        <f t="shared" si="126"/>
        <v>25</v>
      </c>
      <c r="E1473" s="133">
        <v>32</v>
      </c>
      <c r="S1473" s="135" t="e">
        <f t="shared" ca="1" si="125"/>
        <v>#N/A</v>
      </c>
    </row>
    <row r="1474" spans="1:19">
      <c r="A1474" s="133">
        <f t="shared" si="126"/>
        <v>25</v>
      </c>
      <c r="E1474" s="133">
        <v>33</v>
      </c>
      <c r="S1474" s="135" t="e">
        <f t="shared" ca="1" si="125"/>
        <v>#N/A</v>
      </c>
    </row>
    <row r="1475" spans="1:19">
      <c r="A1475" s="133">
        <f t="shared" si="126"/>
        <v>25</v>
      </c>
      <c r="E1475" s="133">
        <v>34</v>
      </c>
      <c r="S1475" s="135" t="e">
        <f t="shared" ca="1" si="125"/>
        <v>#N/A</v>
      </c>
    </row>
    <row r="1476" spans="1:19">
      <c r="A1476" s="133">
        <f t="shared" si="126"/>
        <v>25</v>
      </c>
      <c r="E1476" s="133">
        <v>35</v>
      </c>
      <c r="S1476" s="135" t="e">
        <f t="shared" ca="1" si="125"/>
        <v>#N/A</v>
      </c>
    </row>
    <row r="1477" spans="1:19">
      <c r="A1477" s="133">
        <f t="shared" si="126"/>
        <v>25</v>
      </c>
      <c r="E1477" s="133">
        <v>36</v>
      </c>
      <c r="S1477" s="135" t="e">
        <f t="shared" ca="1" si="125"/>
        <v>#N/A</v>
      </c>
    </row>
    <row r="1478" spans="1:19">
      <c r="A1478" s="133">
        <f t="shared" si="126"/>
        <v>25</v>
      </c>
      <c r="E1478" s="133">
        <v>37</v>
      </c>
      <c r="S1478" s="135" t="e">
        <f t="shared" ca="1" si="125"/>
        <v>#N/A</v>
      </c>
    </row>
    <row r="1479" spans="1:19">
      <c r="A1479" s="133">
        <f t="shared" si="126"/>
        <v>25</v>
      </c>
      <c r="E1479" s="133">
        <v>38</v>
      </c>
      <c r="S1479" s="135" t="e">
        <f t="shared" ca="1" si="125"/>
        <v>#N/A</v>
      </c>
    </row>
    <row r="1480" spans="1:19">
      <c r="A1480" s="133">
        <f t="shared" si="126"/>
        <v>25</v>
      </c>
      <c r="E1480" s="133">
        <v>39</v>
      </c>
      <c r="S1480" s="135" t="e">
        <f t="shared" ca="1" si="125"/>
        <v>#N/A</v>
      </c>
    </row>
    <row r="1481" spans="1:19">
      <c r="A1481" s="133">
        <f t="shared" si="126"/>
        <v>25</v>
      </c>
      <c r="E1481" s="133">
        <v>40</v>
      </c>
      <c r="S1481" s="135" t="e">
        <f t="shared" ca="1" si="125"/>
        <v>#N/A</v>
      </c>
    </row>
    <row r="1482" spans="1:19">
      <c r="A1482" s="133">
        <f t="shared" si="126"/>
        <v>25</v>
      </c>
      <c r="E1482" s="133">
        <v>41</v>
      </c>
      <c r="S1482" s="135" t="e">
        <f t="shared" ca="1" si="125"/>
        <v>#N/A</v>
      </c>
    </row>
    <row r="1483" spans="1:19">
      <c r="A1483" s="133">
        <f t="shared" si="126"/>
        <v>25</v>
      </c>
      <c r="E1483" s="133">
        <v>42</v>
      </c>
      <c r="S1483" s="135" t="e">
        <f t="shared" ca="1" si="125"/>
        <v>#N/A</v>
      </c>
    </row>
    <row r="1484" spans="1:19">
      <c r="A1484" s="133">
        <f t="shared" si="126"/>
        <v>25</v>
      </c>
      <c r="E1484" s="133">
        <v>43</v>
      </c>
      <c r="S1484" s="135" t="e">
        <f t="shared" ca="1" si="125"/>
        <v>#N/A</v>
      </c>
    </row>
    <row r="1485" spans="1:19">
      <c r="A1485" s="133">
        <f t="shared" si="126"/>
        <v>25</v>
      </c>
      <c r="E1485" s="133">
        <v>44</v>
      </c>
      <c r="S1485" s="135" t="e">
        <f t="shared" ca="1" si="125"/>
        <v>#N/A</v>
      </c>
    </row>
    <row r="1486" spans="1:19">
      <c r="A1486" s="133">
        <f t="shared" si="126"/>
        <v>25</v>
      </c>
      <c r="E1486" s="133">
        <v>45</v>
      </c>
      <c r="S1486" s="135" t="e">
        <f t="shared" ca="1" si="125"/>
        <v>#N/A</v>
      </c>
    </row>
    <row r="1487" spans="1:19">
      <c r="A1487" s="133">
        <f t="shared" si="126"/>
        <v>25</v>
      </c>
      <c r="E1487" s="133">
        <v>46</v>
      </c>
      <c r="S1487" s="135" t="e">
        <f t="shared" ca="1" si="125"/>
        <v>#N/A</v>
      </c>
    </row>
    <row r="1488" spans="1:19">
      <c r="A1488" s="133">
        <f t="shared" si="126"/>
        <v>25</v>
      </c>
      <c r="E1488" s="133">
        <v>47</v>
      </c>
      <c r="S1488" s="135" t="e">
        <f t="shared" ca="1" si="125"/>
        <v>#N/A</v>
      </c>
    </row>
    <row r="1489" spans="1:21">
      <c r="A1489" s="133">
        <f t="shared" si="126"/>
        <v>25</v>
      </c>
      <c r="E1489" s="133">
        <v>48</v>
      </c>
      <c r="S1489" s="135" t="e">
        <f t="shared" ca="1" si="125"/>
        <v>#N/A</v>
      </c>
    </row>
    <row r="1490" spans="1:21">
      <c r="A1490" s="133">
        <f t="shared" si="126"/>
        <v>25</v>
      </c>
      <c r="E1490" s="133">
        <v>49</v>
      </c>
      <c r="S1490" s="135" t="e">
        <f t="shared" ca="1" si="125"/>
        <v>#N/A</v>
      </c>
    </row>
    <row r="1491" spans="1:21">
      <c r="A1491" s="133">
        <f t="shared" si="126"/>
        <v>25</v>
      </c>
      <c r="E1491" s="133">
        <v>50</v>
      </c>
      <c r="S1491" s="135" t="e">
        <f t="shared" ca="1" si="125"/>
        <v>#N/A</v>
      </c>
    </row>
    <row r="1492" spans="1:21">
      <c r="A1492" s="133">
        <f t="shared" si="126"/>
        <v>25</v>
      </c>
      <c r="E1492" s="133">
        <v>51</v>
      </c>
      <c r="S1492" s="135" t="e">
        <f t="shared" ca="1" si="125"/>
        <v>#N/A</v>
      </c>
    </row>
    <row r="1493" spans="1:21">
      <c r="A1493" s="133">
        <f t="shared" si="126"/>
        <v>25</v>
      </c>
      <c r="E1493" s="133">
        <v>52</v>
      </c>
      <c r="S1493" s="135" t="e">
        <f t="shared" ca="1" si="125"/>
        <v>#N/A</v>
      </c>
    </row>
    <row r="1502" spans="1:21">
      <c r="A1502" s="133">
        <f>(ROW()+58)/60</f>
        <v>26</v>
      </c>
      <c r="B1502" s="134">
        <f ca="1">INDIRECT("select!E"&amp;TEXT($B$1+A1502,"#"))</f>
        <v>0</v>
      </c>
      <c r="C1502" s="133" t="e">
        <f ca="1">VLOOKUP(B1502,$A$3181:$D$3190,4,0)</f>
        <v>#N/A</v>
      </c>
      <c r="D1502" s="133" t="e">
        <f ca="1">VLOOKUP(B1502,$A$3181:$D$3190,3,0)</f>
        <v>#N/A</v>
      </c>
      <c r="E1502" s="133">
        <v>1</v>
      </c>
      <c r="F1502" s="135" t="e">
        <f t="shared" ref="F1502:F1524" ca="1" si="127">IF(E1502&lt;=INDIRECT("D$"&amp;TEXT(ROW()-E1502+1,"#")),INDIRECT("E$"&amp;TEXT($F$1+INDIRECT("C$"&amp;TEXT(ROW()-E1502+1,"#"))+E1502-1,"#")),"")</f>
        <v>#N/A</v>
      </c>
      <c r="G1502" s="134">
        <f ca="1">INDIRECT("select!G"&amp;TEXT($B$1+A1502,"#"))</f>
        <v>0</v>
      </c>
      <c r="H1502" s="133" t="e">
        <f ca="1">VLOOKUP(G1502,E$3181:G$3219,3,0)</f>
        <v>#N/A</v>
      </c>
      <c r="I1502" s="133" t="e">
        <f ca="1">VLOOKUP(G1502,E$3181:G$3219,2,0)</f>
        <v>#N/A</v>
      </c>
      <c r="J1502" s="135" t="e">
        <f t="shared" ref="J1502:J1510" ca="1" si="128">IF(E1502&lt;=INDIRECT("I$"&amp;TEXT(ROW()-E1502+1,"#")),INDIRECT("H$"&amp;TEXT($F$1+INDIRECT("H$"&amp;TEXT(ROW()-E1502+1,"#"))+E1502-1,"#")),"")</f>
        <v>#N/A</v>
      </c>
      <c r="K1502" s="136">
        <f ca="1">INDIRECT("select!H"&amp;TEXT($B$1+A1502,"#"))</f>
        <v>0</v>
      </c>
      <c r="L1502" s="133" t="e">
        <f ca="1">VLOOKUP(K1502,H$3181:J$3287,3,0)</f>
        <v>#N/A</v>
      </c>
      <c r="M1502" s="133" t="e">
        <f ca="1">VLOOKUP(K1502,H$3181:J$3287,2,0)</f>
        <v>#N/A</v>
      </c>
      <c r="N1502" s="135" t="e">
        <f t="shared" ref="N1502:N1524" ca="1" si="129">IF(E1502&lt;=INDIRECT("M$"&amp;TEXT(ROW()-E1502+1,"#")),INDIRECT("K$"&amp;TEXT($F$1+INDIRECT("L$"&amp;TEXT(ROW()-E1502+1,"#"))+E1502-1,"#")),"")</f>
        <v>#N/A</v>
      </c>
      <c r="O1502" s="136">
        <f ca="1">INDIRECT("select!I"&amp;TEXT($B$1+A1502,"#"))</f>
        <v>0</v>
      </c>
      <c r="Q1502" s="133" t="e">
        <f ca="1">VLOOKUP(O1502,K$3181:O$3570,5,0)</f>
        <v>#N/A</v>
      </c>
      <c r="R1502" s="133" t="e">
        <f ca="1">VLOOKUP(O1502,K$3181:O$3570,4,0)</f>
        <v>#N/A</v>
      </c>
      <c r="S1502" s="135" t="e">
        <f t="shared" ref="S1502:S1553" ca="1" si="130">IF(E1502&lt;=INDIRECT("R$"&amp;TEXT(ROW()-E1502+1,"#")),INDIRECT("P$"&amp;TEXT($F$1+INDIRECT("Q$"&amp;TEXT(ROW()-E1502+1,"#"))+E1502-1,"#")),"")</f>
        <v>#N/A</v>
      </c>
      <c r="T1502" s="133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3">
        <f t="shared" ref="A1503:A1553" si="131">A1502</f>
        <v>26</v>
      </c>
      <c r="E1503" s="133">
        <v>2</v>
      </c>
      <c r="F1503" s="135" t="e">
        <f t="shared" ca="1" si="127"/>
        <v>#N/A</v>
      </c>
      <c r="J1503" s="135" t="e">
        <f t="shared" ca="1" si="128"/>
        <v>#N/A</v>
      </c>
      <c r="N1503" s="135" t="e">
        <f t="shared" ca="1" si="129"/>
        <v>#N/A</v>
      </c>
      <c r="S1503" s="135" t="e">
        <f t="shared" ca="1" si="130"/>
        <v>#N/A</v>
      </c>
    </row>
    <row r="1504" spans="1:21">
      <c r="A1504" s="133">
        <f t="shared" si="131"/>
        <v>26</v>
      </c>
      <c r="E1504" s="133">
        <v>3</v>
      </c>
      <c r="F1504" s="135" t="e">
        <f t="shared" ca="1" si="127"/>
        <v>#N/A</v>
      </c>
      <c r="J1504" s="135" t="e">
        <f t="shared" ca="1" si="128"/>
        <v>#N/A</v>
      </c>
      <c r="N1504" s="135" t="e">
        <f t="shared" ca="1" si="129"/>
        <v>#N/A</v>
      </c>
      <c r="S1504" s="135" t="e">
        <f t="shared" ca="1" si="130"/>
        <v>#N/A</v>
      </c>
    </row>
    <row r="1505" spans="1:19">
      <c r="A1505" s="133">
        <f t="shared" si="131"/>
        <v>26</v>
      </c>
      <c r="E1505" s="133">
        <v>4</v>
      </c>
      <c r="F1505" s="135" t="e">
        <f t="shared" ca="1" si="127"/>
        <v>#N/A</v>
      </c>
      <c r="J1505" s="135" t="e">
        <f t="shared" ca="1" si="128"/>
        <v>#N/A</v>
      </c>
      <c r="N1505" s="135" t="e">
        <f t="shared" ca="1" si="129"/>
        <v>#N/A</v>
      </c>
      <c r="S1505" s="135" t="e">
        <f t="shared" ca="1" si="130"/>
        <v>#N/A</v>
      </c>
    </row>
    <row r="1506" spans="1:19">
      <c r="A1506" s="133">
        <f t="shared" si="131"/>
        <v>26</v>
      </c>
      <c r="E1506" s="133">
        <v>5</v>
      </c>
      <c r="F1506" s="135" t="e">
        <f t="shared" ca="1" si="127"/>
        <v>#N/A</v>
      </c>
      <c r="J1506" s="135" t="e">
        <f t="shared" ca="1" si="128"/>
        <v>#N/A</v>
      </c>
      <c r="N1506" s="135" t="e">
        <f t="shared" ca="1" si="129"/>
        <v>#N/A</v>
      </c>
      <c r="S1506" s="135" t="e">
        <f t="shared" ca="1" si="130"/>
        <v>#N/A</v>
      </c>
    </row>
    <row r="1507" spans="1:19">
      <c r="A1507" s="133">
        <f t="shared" si="131"/>
        <v>26</v>
      </c>
      <c r="E1507" s="133">
        <v>6</v>
      </c>
      <c r="F1507" s="135" t="e">
        <f t="shared" ca="1" si="127"/>
        <v>#N/A</v>
      </c>
      <c r="J1507" s="135" t="e">
        <f t="shared" ca="1" si="128"/>
        <v>#N/A</v>
      </c>
      <c r="N1507" s="135" t="e">
        <f t="shared" ca="1" si="129"/>
        <v>#N/A</v>
      </c>
      <c r="S1507" s="135" t="e">
        <f t="shared" ca="1" si="130"/>
        <v>#N/A</v>
      </c>
    </row>
    <row r="1508" spans="1:19">
      <c r="A1508" s="133">
        <f t="shared" si="131"/>
        <v>26</v>
      </c>
      <c r="E1508" s="133">
        <v>7</v>
      </c>
      <c r="F1508" s="135" t="e">
        <f t="shared" ca="1" si="127"/>
        <v>#N/A</v>
      </c>
      <c r="J1508" s="135" t="e">
        <f t="shared" ca="1" si="128"/>
        <v>#N/A</v>
      </c>
      <c r="N1508" s="135" t="e">
        <f t="shared" ca="1" si="129"/>
        <v>#N/A</v>
      </c>
      <c r="S1508" s="135" t="e">
        <f t="shared" ca="1" si="130"/>
        <v>#N/A</v>
      </c>
    </row>
    <row r="1509" spans="1:19">
      <c r="A1509" s="133">
        <f t="shared" si="131"/>
        <v>26</v>
      </c>
      <c r="E1509" s="133">
        <v>8</v>
      </c>
      <c r="F1509" s="135" t="e">
        <f t="shared" ca="1" si="127"/>
        <v>#N/A</v>
      </c>
      <c r="J1509" s="135" t="e">
        <f t="shared" ca="1" si="128"/>
        <v>#N/A</v>
      </c>
      <c r="N1509" s="135" t="e">
        <f t="shared" ca="1" si="129"/>
        <v>#N/A</v>
      </c>
      <c r="S1509" s="135" t="e">
        <f t="shared" ca="1" si="130"/>
        <v>#N/A</v>
      </c>
    </row>
    <row r="1510" spans="1:19">
      <c r="A1510" s="133">
        <f t="shared" si="131"/>
        <v>26</v>
      </c>
      <c r="E1510" s="133">
        <v>9</v>
      </c>
      <c r="F1510" s="135" t="e">
        <f t="shared" ca="1" si="127"/>
        <v>#N/A</v>
      </c>
      <c r="J1510" s="135" t="e">
        <f t="shared" ca="1" si="128"/>
        <v>#N/A</v>
      </c>
      <c r="N1510" s="135" t="e">
        <f t="shared" ca="1" si="129"/>
        <v>#N/A</v>
      </c>
      <c r="S1510" s="135" t="e">
        <f t="shared" ca="1" si="130"/>
        <v>#N/A</v>
      </c>
    </row>
    <row r="1511" spans="1:19">
      <c r="A1511" s="133">
        <f t="shared" si="131"/>
        <v>26</v>
      </c>
      <c r="E1511" s="133">
        <v>10</v>
      </c>
      <c r="F1511" s="135" t="e">
        <f t="shared" ca="1" si="127"/>
        <v>#N/A</v>
      </c>
      <c r="N1511" s="135" t="e">
        <f t="shared" ca="1" si="129"/>
        <v>#N/A</v>
      </c>
      <c r="S1511" s="135" t="e">
        <f t="shared" ca="1" si="130"/>
        <v>#N/A</v>
      </c>
    </row>
    <row r="1512" spans="1:19">
      <c r="A1512" s="133">
        <f t="shared" si="131"/>
        <v>26</v>
      </c>
      <c r="E1512" s="133">
        <v>11</v>
      </c>
      <c r="F1512" s="135" t="e">
        <f t="shared" ca="1" si="127"/>
        <v>#N/A</v>
      </c>
      <c r="N1512" s="135" t="e">
        <f t="shared" ca="1" si="129"/>
        <v>#N/A</v>
      </c>
      <c r="S1512" s="135" t="e">
        <f t="shared" ca="1" si="130"/>
        <v>#N/A</v>
      </c>
    </row>
    <row r="1513" spans="1:19">
      <c r="A1513" s="133">
        <f t="shared" si="131"/>
        <v>26</v>
      </c>
      <c r="E1513" s="133">
        <v>12</v>
      </c>
      <c r="F1513" s="135" t="e">
        <f t="shared" ca="1" si="127"/>
        <v>#N/A</v>
      </c>
      <c r="N1513" s="135" t="e">
        <f t="shared" ca="1" si="129"/>
        <v>#N/A</v>
      </c>
      <c r="S1513" s="135" t="e">
        <f t="shared" ca="1" si="130"/>
        <v>#N/A</v>
      </c>
    </row>
    <row r="1514" spans="1:19">
      <c r="A1514" s="133">
        <f t="shared" si="131"/>
        <v>26</v>
      </c>
      <c r="E1514" s="133">
        <v>13</v>
      </c>
      <c r="F1514" s="135" t="e">
        <f t="shared" ca="1" si="127"/>
        <v>#N/A</v>
      </c>
      <c r="N1514" s="135" t="e">
        <f t="shared" ca="1" si="129"/>
        <v>#N/A</v>
      </c>
      <c r="S1514" s="135" t="e">
        <f t="shared" ca="1" si="130"/>
        <v>#N/A</v>
      </c>
    </row>
    <row r="1515" spans="1:19">
      <c r="A1515" s="133">
        <f t="shared" si="131"/>
        <v>26</v>
      </c>
      <c r="E1515" s="133">
        <v>14</v>
      </c>
      <c r="F1515" s="135" t="e">
        <f t="shared" ca="1" si="127"/>
        <v>#N/A</v>
      </c>
      <c r="N1515" s="135" t="e">
        <f t="shared" ca="1" si="129"/>
        <v>#N/A</v>
      </c>
      <c r="S1515" s="135" t="e">
        <f t="shared" ca="1" si="130"/>
        <v>#N/A</v>
      </c>
    </row>
    <row r="1516" spans="1:19">
      <c r="A1516" s="133">
        <f t="shared" si="131"/>
        <v>26</v>
      </c>
      <c r="E1516" s="133">
        <v>15</v>
      </c>
      <c r="F1516" s="135" t="e">
        <f t="shared" ca="1" si="127"/>
        <v>#N/A</v>
      </c>
      <c r="N1516" s="135" t="e">
        <f t="shared" ca="1" si="129"/>
        <v>#N/A</v>
      </c>
      <c r="S1516" s="135" t="e">
        <f t="shared" ca="1" si="130"/>
        <v>#N/A</v>
      </c>
    </row>
    <row r="1517" spans="1:19">
      <c r="A1517" s="133">
        <f t="shared" si="131"/>
        <v>26</v>
      </c>
      <c r="E1517" s="133">
        <v>16</v>
      </c>
      <c r="F1517" s="135" t="e">
        <f t="shared" ca="1" si="127"/>
        <v>#N/A</v>
      </c>
      <c r="N1517" s="135" t="e">
        <f t="shared" ca="1" si="129"/>
        <v>#N/A</v>
      </c>
      <c r="S1517" s="135" t="e">
        <f t="shared" ca="1" si="130"/>
        <v>#N/A</v>
      </c>
    </row>
    <row r="1518" spans="1:19">
      <c r="A1518" s="133">
        <f t="shared" si="131"/>
        <v>26</v>
      </c>
      <c r="E1518" s="133">
        <v>17</v>
      </c>
      <c r="F1518" s="135" t="e">
        <f t="shared" ca="1" si="127"/>
        <v>#N/A</v>
      </c>
      <c r="N1518" s="135" t="e">
        <f t="shared" ca="1" si="129"/>
        <v>#N/A</v>
      </c>
      <c r="S1518" s="135" t="e">
        <f t="shared" ca="1" si="130"/>
        <v>#N/A</v>
      </c>
    </row>
    <row r="1519" spans="1:19">
      <c r="A1519" s="133">
        <f t="shared" si="131"/>
        <v>26</v>
      </c>
      <c r="E1519" s="133">
        <v>18</v>
      </c>
      <c r="F1519" s="135" t="e">
        <f t="shared" ca="1" si="127"/>
        <v>#N/A</v>
      </c>
      <c r="N1519" s="135" t="e">
        <f t="shared" ca="1" si="129"/>
        <v>#N/A</v>
      </c>
      <c r="S1519" s="135" t="e">
        <f t="shared" ca="1" si="130"/>
        <v>#N/A</v>
      </c>
    </row>
    <row r="1520" spans="1:19">
      <c r="A1520" s="133">
        <f t="shared" si="131"/>
        <v>26</v>
      </c>
      <c r="E1520" s="133">
        <v>19</v>
      </c>
      <c r="F1520" s="135" t="e">
        <f t="shared" ca="1" si="127"/>
        <v>#N/A</v>
      </c>
      <c r="N1520" s="135" t="e">
        <f t="shared" ca="1" si="129"/>
        <v>#N/A</v>
      </c>
      <c r="S1520" s="135" t="e">
        <f t="shared" ca="1" si="130"/>
        <v>#N/A</v>
      </c>
    </row>
    <row r="1521" spans="1:19">
      <c r="A1521" s="133">
        <f t="shared" si="131"/>
        <v>26</v>
      </c>
      <c r="E1521" s="133">
        <v>20</v>
      </c>
      <c r="F1521" s="135" t="e">
        <f t="shared" ca="1" si="127"/>
        <v>#N/A</v>
      </c>
      <c r="N1521" s="135" t="e">
        <f t="shared" ca="1" si="129"/>
        <v>#N/A</v>
      </c>
      <c r="S1521" s="135" t="e">
        <f t="shared" ca="1" si="130"/>
        <v>#N/A</v>
      </c>
    </row>
    <row r="1522" spans="1:19">
      <c r="A1522" s="133">
        <f t="shared" si="131"/>
        <v>26</v>
      </c>
      <c r="E1522" s="133">
        <v>21</v>
      </c>
      <c r="F1522" s="135" t="e">
        <f t="shared" ca="1" si="127"/>
        <v>#N/A</v>
      </c>
      <c r="N1522" s="135" t="e">
        <f t="shared" ca="1" si="129"/>
        <v>#N/A</v>
      </c>
      <c r="S1522" s="135" t="e">
        <f t="shared" ca="1" si="130"/>
        <v>#N/A</v>
      </c>
    </row>
    <row r="1523" spans="1:19">
      <c r="A1523" s="133">
        <f t="shared" si="131"/>
        <v>26</v>
      </c>
      <c r="E1523" s="133">
        <v>22</v>
      </c>
      <c r="F1523" s="135" t="e">
        <f t="shared" ca="1" si="127"/>
        <v>#N/A</v>
      </c>
      <c r="N1523" s="135" t="e">
        <f t="shared" ca="1" si="129"/>
        <v>#N/A</v>
      </c>
      <c r="S1523" s="135" t="e">
        <f t="shared" ca="1" si="130"/>
        <v>#N/A</v>
      </c>
    </row>
    <row r="1524" spans="1:19">
      <c r="A1524" s="133">
        <f t="shared" si="131"/>
        <v>26</v>
      </c>
      <c r="E1524" s="133">
        <v>23</v>
      </c>
      <c r="F1524" s="135" t="e">
        <f t="shared" ca="1" si="127"/>
        <v>#N/A</v>
      </c>
      <c r="N1524" s="135" t="e">
        <f t="shared" ca="1" si="129"/>
        <v>#N/A</v>
      </c>
      <c r="S1524" s="135" t="e">
        <f t="shared" ca="1" si="130"/>
        <v>#N/A</v>
      </c>
    </row>
    <row r="1525" spans="1:19">
      <c r="A1525" s="133">
        <f t="shared" si="131"/>
        <v>26</v>
      </c>
      <c r="E1525" s="133">
        <v>24</v>
      </c>
      <c r="S1525" s="135" t="e">
        <f t="shared" ca="1" si="130"/>
        <v>#N/A</v>
      </c>
    </row>
    <row r="1526" spans="1:19">
      <c r="A1526" s="133">
        <f t="shared" si="131"/>
        <v>26</v>
      </c>
      <c r="E1526" s="133">
        <v>25</v>
      </c>
      <c r="S1526" s="135" t="e">
        <f t="shared" ca="1" si="130"/>
        <v>#N/A</v>
      </c>
    </row>
    <row r="1527" spans="1:19">
      <c r="A1527" s="133">
        <f t="shared" si="131"/>
        <v>26</v>
      </c>
      <c r="E1527" s="133">
        <v>26</v>
      </c>
      <c r="S1527" s="135" t="e">
        <f t="shared" ca="1" si="130"/>
        <v>#N/A</v>
      </c>
    </row>
    <row r="1528" spans="1:19">
      <c r="A1528" s="133">
        <f t="shared" si="131"/>
        <v>26</v>
      </c>
      <c r="E1528" s="133">
        <v>27</v>
      </c>
      <c r="S1528" s="135" t="e">
        <f t="shared" ca="1" si="130"/>
        <v>#N/A</v>
      </c>
    </row>
    <row r="1529" spans="1:19">
      <c r="A1529" s="133">
        <f t="shared" si="131"/>
        <v>26</v>
      </c>
      <c r="E1529" s="133">
        <v>28</v>
      </c>
      <c r="S1529" s="135" t="e">
        <f t="shared" ca="1" si="130"/>
        <v>#N/A</v>
      </c>
    </row>
    <row r="1530" spans="1:19">
      <c r="A1530" s="133">
        <f t="shared" si="131"/>
        <v>26</v>
      </c>
      <c r="E1530" s="133">
        <v>29</v>
      </c>
      <c r="S1530" s="135" t="e">
        <f t="shared" ca="1" si="130"/>
        <v>#N/A</v>
      </c>
    </row>
    <row r="1531" spans="1:19">
      <c r="A1531" s="133">
        <f t="shared" si="131"/>
        <v>26</v>
      </c>
      <c r="E1531" s="133">
        <v>30</v>
      </c>
      <c r="S1531" s="135" t="e">
        <f t="shared" ca="1" si="130"/>
        <v>#N/A</v>
      </c>
    </row>
    <row r="1532" spans="1:19">
      <c r="A1532" s="133">
        <f t="shared" si="131"/>
        <v>26</v>
      </c>
      <c r="E1532" s="133">
        <v>31</v>
      </c>
      <c r="S1532" s="135" t="e">
        <f t="shared" ca="1" si="130"/>
        <v>#N/A</v>
      </c>
    </row>
    <row r="1533" spans="1:19">
      <c r="A1533" s="133">
        <f t="shared" si="131"/>
        <v>26</v>
      </c>
      <c r="E1533" s="133">
        <v>32</v>
      </c>
      <c r="S1533" s="135" t="e">
        <f t="shared" ca="1" si="130"/>
        <v>#N/A</v>
      </c>
    </row>
    <row r="1534" spans="1:19">
      <c r="A1534" s="133">
        <f t="shared" si="131"/>
        <v>26</v>
      </c>
      <c r="E1534" s="133">
        <v>33</v>
      </c>
      <c r="S1534" s="135" t="e">
        <f t="shared" ca="1" si="130"/>
        <v>#N/A</v>
      </c>
    </row>
    <row r="1535" spans="1:19">
      <c r="A1535" s="133">
        <f t="shared" si="131"/>
        <v>26</v>
      </c>
      <c r="E1535" s="133">
        <v>34</v>
      </c>
      <c r="S1535" s="135" t="e">
        <f t="shared" ca="1" si="130"/>
        <v>#N/A</v>
      </c>
    </row>
    <row r="1536" spans="1:19">
      <c r="A1536" s="133">
        <f t="shared" si="131"/>
        <v>26</v>
      </c>
      <c r="E1536" s="133">
        <v>35</v>
      </c>
      <c r="S1536" s="135" t="e">
        <f t="shared" ca="1" si="130"/>
        <v>#N/A</v>
      </c>
    </row>
    <row r="1537" spans="1:19">
      <c r="A1537" s="133">
        <f t="shared" si="131"/>
        <v>26</v>
      </c>
      <c r="E1537" s="133">
        <v>36</v>
      </c>
      <c r="S1537" s="135" t="e">
        <f t="shared" ca="1" si="130"/>
        <v>#N/A</v>
      </c>
    </row>
    <row r="1538" spans="1:19">
      <c r="A1538" s="133">
        <f t="shared" si="131"/>
        <v>26</v>
      </c>
      <c r="E1538" s="133">
        <v>37</v>
      </c>
      <c r="S1538" s="135" t="e">
        <f t="shared" ca="1" si="130"/>
        <v>#N/A</v>
      </c>
    </row>
    <row r="1539" spans="1:19">
      <c r="A1539" s="133">
        <f t="shared" si="131"/>
        <v>26</v>
      </c>
      <c r="E1539" s="133">
        <v>38</v>
      </c>
      <c r="S1539" s="135" t="e">
        <f t="shared" ca="1" si="130"/>
        <v>#N/A</v>
      </c>
    </row>
    <row r="1540" spans="1:19">
      <c r="A1540" s="133">
        <f t="shared" si="131"/>
        <v>26</v>
      </c>
      <c r="E1540" s="133">
        <v>39</v>
      </c>
      <c r="S1540" s="135" t="e">
        <f t="shared" ca="1" si="130"/>
        <v>#N/A</v>
      </c>
    </row>
    <row r="1541" spans="1:19">
      <c r="A1541" s="133">
        <f t="shared" si="131"/>
        <v>26</v>
      </c>
      <c r="E1541" s="133">
        <v>40</v>
      </c>
      <c r="S1541" s="135" t="e">
        <f t="shared" ca="1" si="130"/>
        <v>#N/A</v>
      </c>
    </row>
    <row r="1542" spans="1:19">
      <c r="A1542" s="133">
        <f t="shared" si="131"/>
        <v>26</v>
      </c>
      <c r="E1542" s="133">
        <v>41</v>
      </c>
      <c r="S1542" s="135" t="e">
        <f t="shared" ca="1" si="130"/>
        <v>#N/A</v>
      </c>
    </row>
    <row r="1543" spans="1:19">
      <c r="A1543" s="133">
        <f t="shared" si="131"/>
        <v>26</v>
      </c>
      <c r="E1543" s="133">
        <v>42</v>
      </c>
      <c r="S1543" s="135" t="e">
        <f t="shared" ca="1" si="130"/>
        <v>#N/A</v>
      </c>
    </row>
    <row r="1544" spans="1:19">
      <c r="A1544" s="133">
        <f t="shared" si="131"/>
        <v>26</v>
      </c>
      <c r="E1544" s="133">
        <v>43</v>
      </c>
      <c r="S1544" s="135" t="e">
        <f t="shared" ca="1" si="130"/>
        <v>#N/A</v>
      </c>
    </row>
    <row r="1545" spans="1:19">
      <c r="A1545" s="133">
        <f t="shared" si="131"/>
        <v>26</v>
      </c>
      <c r="E1545" s="133">
        <v>44</v>
      </c>
      <c r="S1545" s="135" t="e">
        <f t="shared" ca="1" si="130"/>
        <v>#N/A</v>
      </c>
    </row>
    <row r="1546" spans="1:19">
      <c r="A1546" s="133">
        <f t="shared" si="131"/>
        <v>26</v>
      </c>
      <c r="E1546" s="133">
        <v>45</v>
      </c>
      <c r="S1546" s="135" t="e">
        <f t="shared" ca="1" si="130"/>
        <v>#N/A</v>
      </c>
    </row>
    <row r="1547" spans="1:19">
      <c r="A1547" s="133">
        <f t="shared" si="131"/>
        <v>26</v>
      </c>
      <c r="E1547" s="133">
        <v>46</v>
      </c>
      <c r="S1547" s="135" t="e">
        <f t="shared" ca="1" si="130"/>
        <v>#N/A</v>
      </c>
    </row>
    <row r="1548" spans="1:19">
      <c r="A1548" s="133">
        <f t="shared" si="131"/>
        <v>26</v>
      </c>
      <c r="E1548" s="133">
        <v>47</v>
      </c>
      <c r="S1548" s="135" t="e">
        <f t="shared" ca="1" si="130"/>
        <v>#N/A</v>
      </c>
    </row>
    <row r="1549" spans="1:19">
      <c r="A1549" s="133">
        <f t="shared" si="131"/>
        <v>26</v>
      </c>
      <c r="E1549" s="133">
        <v>48</v>
      </c>
      <c r="S1549" s="135" t="e">
        <f t="shared" ca="1" si="130"/>
        <v>#N/A</v>
      </c>
    </row>
    <row r="1550" spans="1:19">
      <c r="A1550" s="133">
        <f t="shared" si="131"/>
        <v>26</v>
      </c>
      <c r="E1550" s="133">
        <v>49</v>
      </c>
      <c r="S1550" s="135" t="e">
        <f t="shared" ca="1" si="130"/>
        <v>#N/A</v>
      </c>
    </row>
    <row r="1551" spans="1:19">
      <c r="A1551" s="133">
        <f t="shared" si="131"/>
        <v>26</v>
      </c>
      <c r="E1551" s="133">
        <v>50</v>
      </c>
      <c r="S1551" s="135" t="e">
        <f t="shared" ca="1" si="130"/>
        <v>#N/A</v>
      </c>
    </row>
    <row r="1552" spans="1:19">
      <c r="A1552" s="133">
        <f t="shared" si="131"/>
        <v>26</v>
      </c>
      <c r="E1552" s="133">
        <v>51</v>
      </c>
      <c r="S1552" s="135" t="e">
        <f t="shared" ca="1" si="130"/>
        <v>#N/A</v>
      </c>
    </row>
    <row r="1553" spans="1:21">
      <c r="A1553" s="133">
        <f t="shared" si="131"/>
        <v>26</v>
      </c>
      <c r="E1553" s="133">
        <v>52</v>
      </c>
      <c r="S1553" s="135" t="e">
        <f t="shared" ca="1" si="130"/>
        <v>#N/A</v>
      </c>
    </row>
    <row r="1562" spans="1:21">
      <c r="A1562" s="133">
        <f>(ROW()+58)/60</f>
        <v>27</v>
      </c>
      <c r="B1562" s="134">
        <f ca="1">INDIRECT("select!E"&amp;TEXT($B$1+A1562,"#"))</f>
        <v>0</v>
      </c>
      <c r="C1562" s="133" t="e">
        <f ca="1">VLOOKUP(B1562,$A$3181:$D$3190,4,0)</f>
        <v>#N/A</v>
      </c>
      <c r="D1562" s="133" t="e">
        <f ca="1">VLOOKUP(B1562,$A$3181:$D$3190,3,0)</f>
        <v>#N/A</v>
      </c>
      <c r="E1562" s="133">
        <v>1</v>
      </c>
      <c r="F1562" s="135" t="e">
        <f t="shared" ref="F1562:F1584" ca="1" si="132">IF(E1562&lt;=INDIRECT("D$"&amp;TEXT(ROW()-E1562+1,"#")),INDIRECT("E$"&amp;TEXT($F$1+INDIRECT("C$"&amp;TEXT(ROW()-E1562+1,"#"))+E1562-1,"#")),"")</f>
        <v>#N/A</v>
      </c>
      <c r="G1562" s="134">
        <f ca="1">INDIRECT("select!G"&amp;TEXT($B$1+A1562,"#"))</f>
        <v>0</v>
      </c>
      <c r="H1562" s="133" t="e">
        <f ca="1">VLOOKUP(G1562,E$3181:G$3219,3,0)</f>
        <v>#N/A</v>
      </c>
      <c r="I1562" s="133" t="e">
        <f ca="1">VLOOKUP(G1562,E$3181:G$3219,2,0)</f>
        <v>#N/A</v>
      </c>
      <c r="J1562" s="135" t="e">
        <f t="shared" ref="J1562:J1570" ca="1" si="133">IF(E1562&lt;=INDIRECT("I$"&amp;TEXT(ROW()-E1562+1,"#")),INDIRECT("H$"&amp;TEXT($F$1+INDIRECT("H$"&amp;TEXT(ROW()-E1562+1,"#"))+E1562-1,"#")),"")</f>
        <v>#N/A</v>
      </c>
      <c r="K1562" s="136">
        <f ca="1">INDIRECT("select!H"&amp;TEXT($B$1+A1562,"#"))</f>
        <v>0</v>
      </c>
      <c r="L1562" s="133" t="e">
        <f ca="1">VLOOKUP(K1562,H$3181:J$3287,3,0)</f>
        <v>#N/A</v>
      </c>
      <c r="M1562" s="133" t="e">
        <f ca="1">VLOOKUP(K1562,H$3181:J$3287,2,0)</f>
        <v>#N/A</v>
      </c>
      <c r="N1562" s="135" t="e">
        <f t="shared" ref="N1562:N1584" ca="1" si="134">IF(E1562&lt;=INDIRECT("M$"&amp;TEXT(ROW()-E1562+1,"#")),INDIRECT("K$"&amp;TEXT($F$1+INDIRECT("L$"&amp;TEXT(ROW()-E1562+1,"#"))+E1562-1,"#")),"")</f>
        <v>#N/A</v>
      </c>
      <c r="O1562" s="136">
        <f ca="1">INDIRECT("select!I"&amp;TEXT($B$1+A1562,"#"))</f>
        <v>0</v>
      </c>
      <c r="Q1562" s="133" t="e">
        <f ca="1">VLOOKUP(O1562,K$3181:O$3570,5,0)</f>
        <v>#N/A</v>
      </c>
      <c r="R1562" s="133" t="e">
        <f ca="1">VLOOKUP(O1562,K$3181:O$3570,4,0)</f>
        <v>#N/A</v>
      </c>
      <c r="S1562" s="135" t="e">
        <f t="shared" ref="S1562:S1613" ca="1" si="135">IF(E1562&lt;=INDIRECT("R$"&amp;TEXT(ROW()-E1562+1,"#")),INDIRECT("P$"&amp;TEXT($F$1+INDIRECT("Q$"&amp;TEXT(ROW()-E1562+1,"#"))+E1562-1,"#")),"")</f>
        <v>#N/A</v>
      </c>
      <c r="T1562" s="133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3">
        <f t="shared" ref="A1563:A1613" si="136">A1562</f>
        <v>27</v>
      </c>
      <c r="E1563" s="133">
        <v>2</v>
      </c>
      <c r="F1563" s="135" t="e">
        <f t="shared" ca="1" si="132"/>
        <v>#N/A</v>
      </c>
      <c r="J1563" s="135" t="e">
        <f t="shared" ca="1" si="133"/>
        <v>#N/A</v>
      </c>
      <c r="N1563" s="135" t="e">
        <f t="shared" ca="1" si="134"/>
        <v>#N/A</v>
      </c>
      <c r="S1563" s="135" t="e">
        <f t="shared" ca="1" si="135"/>
        <v>#N/A</v>
      </c>
    </row>
    <row r="1564" spans="1:21">
      <c r="A1564" s="133">
        <f t="shared" si="136"/>
        <v>27</v>
      </c>
      <c r="E1564" s="133">
        <v>3</v>
      </c>
      <c r="F1564" s="135" t="e">
        <f t="shared" ca="1" si="132"/>
        <v>#N/A</v>
      </c>
      <c r="J1564" s="135" t="e">
        <f t="shared" ca="1" si="133"/>
        <v>#N/A</v>
      </c>
      <c r="N1564" s="135" t="e">
        <f t="shared" ca="1" si="134"/>
        <v>#N/A</v>
      </c>
      <c r="S1564" s="135" t="e">
        <f t="shared" ca="1" si="135"/>
        <v>#N/A</v>
      </c>
    </row>
    <row r="1565" spans="1:21">
      <c r="A1565" s="133">
        <f t="shared" si="136"/>
        <v>27</v>
      </c>
      <c r="E1565" s="133">
        <v>4</v>
      </c>
      <c r="F1565" s="135" t="e">
        <f t="shared" ca="1" si="132"/>
        <v>#N/A</v>
      </c>
      <c r="J1565" s="135" t="e">
        <f t="shared" ca="1" si="133"/>
        <v>#N/A</v>
      </c>
      <c r="N1565" s="135" t="e">
        <f t="shared" ca="1" si="134"/>
        <v>#N/A</v>
      </c>
      <c r="S1565" s="135" t="e">
        <f t="shared" ca="1" si="135"/>
        <v>#N/A</v>
      </c>
    </row>
    <row r="1566" spans="1:21">
      <c r="A1566" s="133">
        <f t="shared" si="136"/>
        <v>27</v>
      </c>
      <c r="E1566" s="133">
        <v>5</v>
      </c>
      <c r="F1566" s="135" t="e">
        <f t="shared" ca="1" si="132"/>
        <v>#N/A</v>
      </c>
      <c r="J1566" s="135" t="e">
        <f t="shared" ca="1" si="133"/>
        <v>#N/A</v>
      </c>
      <c r="N1566" s="135" t="e">
        <f t="shared" ca="1" si="134"/>
        <v>#N/A</v>
      </c>
      <c r="S1566" s="135" t="e">
        <f t="shared" ca="1" si="135"/>
        <v>#N/A</v>
      </c>
    </row>
    <row r="1567" spans="1:21">
      <c r="A1567" s="133">
        <f t="shared" si="136"/>
        <v>27</v>
      </c>
      <c r="E1567" s="133">
        <v>6</v>
      </c>
      <c r="F1567" s="135" t="e">
        <f t="shared" ca="1" si="132"/>
        <v>#N/A</v>
      </c>
      <c r="J1567" s="135" t="e">
        <f t="shared" ca="1" si="133"/>
        <v>#N/A</v>
      </c>
      <c r="N1567" s="135" t="e">
        <f t="shared" ca="1" si="134"/>
        <v>#N/A</v>
      </c>
      <c r="S1567" s="135" t="e">
        <f t="shared" ca="1" si="135"/>
        <v>#N/A</v>
      </c>
    </row>
    <row r="1568" spans="1:21">
      <c r="A1568" s="133">
        <f t="shared" si="136"/>
        <v>27</v>
      </c>
      <c r="E1568" s="133">
        <v>7</v>
      </c>
      <c r="F1568" s="135" t="e">
        <f t="shared" ca="1" si="132"/>
        <v>#N/A</v>
      </c>
      <c r="J1568" s="135" t="e">
        <f t="shared" ca="1" si="133"/>
        <v>#N/A</v>
      </c>
      <c r="N1568" s="135" t="e">
        <f t="shared" ca="1" si="134"/>
        <v>#N/A</v>
      </c>
      <c r="S1568" s="135" t="e">
        <f t="shared" ca="1" si="135"/>
        <v>#N/A</v>
      </c>
    </row>
    <row r="1569" spans="1:19">
      <c r="A1569" s="133">
        <f t="shared" si="136"/>
        <v>27</v>
      </c>
      <c r="E1569" s="133">
        <v>8</v>
      </c>
      <c r="F1569" s="135" t="e">
        <f t="shared" ca="1" si="132"/>
        <v>#N/A</v>
      </c>
      <c r="J1569" s="135" t="e">
        <f t="shared" ca="1" si="133"/>
        <v>#N/A</v>
      </c>
      <c r="N1569" s="135" t="e">
        <f t="shared" ca="1" si="134"/>
        <v>#N/A</v>
      </c>
      <c r="S1569" s="135" t="e">
        <f t="shared" ca="1" si="135"/>
        <v>#N/A</v>
      </c>
    </row>
    <row r="1570" spans="1:19">
      <c r="A1570" s="133">
        <f t="shared" si="136"/>
        <v>27</v>
      </c>
      <c r="E1570" s="133">
        <v>9</v>
      </c>
      <c r="F1570" s="135" t="e">
        <f t="shared" ca="1" si="132"/>
        <v>#N/A</v>
      </c>
      <c r="J1570" s="135" t="e">
        <f t="shared" ca="1" si="133"/>
        <v>#N/A</v>
      </c>
      <c r="N1570" s="135" t="e">
        <f t="shared" ca="1" si="134"/>
        <v>#N/A</v>
      </c>
      <c r="S1570" s="135" t="e">
        <f t="shared" ca="1" si="135"/>
        <v>#N/A</v>
      </c>
    </row>
    <row r="1571" spans="1:19">
      <c r="A1571" s="133">
        <f t="shared" si="136"/>
        <v>27</v>
      </c>
      <c r="E1571" s="133">
        <v>10</v>
      </c>
      <c r="F1571" s="135" t="e">
        <f t="shared" ca="1" si="132"/>
        <v>#N/A</v>
      </c>
      <c r="N1571" s="135" t="e">
        <f t="shared" ca="1" si="134"/>
        <v>#N/A</v>
      </c>
      <c r="S1571" s="135" t="e">
        <f t="shared" ca="1" si="135"/>
        <v>#N/A</v>
      </c>
    </row>
    <row r="1572" spans="1:19">
      <c r="A1572" s="133">
        <f t="shared" si="136"/>
        <v>27</v>
      </c>
      <c r="E1572" s="133">
        <v>11</v>
      </c>
      <c r="F1572" s="135" t="e">
        <f t="shared" ca="1" si="132"/>
        <v>#N/A</v>
      </c>
      <c r="N1572" s="135" t="e">
        <f t="shared" ca="1" si="134"/>
        <v>#N/A</v>
      </c>
      <c r="S1572" s="135" t="e">
        <f t="shared" ca="1" si="135"/>
        <v>#N/A</v>
      </c>
    </row>
    <row r="1573" spans="1:19">
      <c r="A1573" s="133">
        <f t="shared" si="136"/>
        <v>27</v>
      </c>
      <c r="E1573" s="133">
        <v>12</v>
      </c>
      <c r="F1573" s="135" t="e">
        <f t="shared" ca="1" si="132"/>
        <v>#N/A</v>
      </c>
      <c r="N1573" s="135" t="e">
        <f t="shared" ca="1" si="134"/>
        <v>#N/A</v>
      </c>
      <c r="S1573" s="135" t="e">
        <f t="shared" ca="1" si="135"/>
        <v>#N/A</v>
      </c>
    </row>
    <row r="1574" spans="1:19">
      <c r="A1574" s="133">
        <f t="shared" si="136"/>
        <v>27</v>
      </c>
      <c r="E1574" s="133">
        <v>13</v>
      </c>
      <c r="F1574" s="135" t="e">
        <f t="shared" ca="1" si="132"/>
        <v>#N/A</v>
      </c>
      <c r="N1574" s="135" t="e">
        <f t="shared" ca="1" si="134"/>
        <v>#N/A</v>
      </c>
      <c r="S1574" s="135" t="e">
        <f t="shared" ca="1" si="135"/>
        <v>#N/A</v>
      </c>
    </row>
    <row r="1575" spans="1:19">
      <c r="A1575" s="133">
        <f t="shared" si="136"/>
        <v>27</v>
      </c>
      <c r="E1575" s="133">
        <v>14</v>
      </c>
      <c r="F1575" s="135" t="e">
        <f t="shared" ca="1" si="132"/>
        <v>#N/A</v>
      </c>
      <c r="N1575" s="135" t="e">
        <f t="shared" ca="1" si="134"/>
        <v>#N/A</v>
      </c>
      <c r="S1575" s="135" t="e">
        <f t="shared" ca="1" si="135"/>
        <v>#N/A</v>
      </c>
    </row>
    <row r="1576" spans="1:19">
      <c r="A1576" s="133">
        <f t="shared" si="136"/>
        <v>27</v>
      </c>
      <c r="E1576" s="133">
        <v>15</v>
      </c>
      <c r="F1576" s="135" t="e">
        <f t="shared" ca="1" si="132"/>
        <v>#N/A</v>
      </c>
      <c r="N1576" s="135" t="e">
        <f t="shared" ca="1" si="134"/>
        <v>#N/A</v>
      </c>
      <c r="S1576" s="135" t="e">
        <f t="shared" ca="1" si="135"/>
        <v>#N/A</v>
      </c>
    </row>
    <row r="1577" spans="1:19">
      <c r="A1577" s="133">
        <f t="shared" si="136"/>
        <v>27</v>
      </c>
      <c r="E1577" s="133">
        <v>16</v>
      </c>
      <c r="F1577" s="135" t="e">
        <f t="shared" ca="1" si="132"/>
        <v>#N/A</v>
      </c>
      <c r="N1577" s="135" t="e">
        <f t="shared" ca="1" si="134"/>
        <v>#N/A</v>
      </c>
      <c r="S1577" s="135" t="e">
        <f t="shared" ca="1" si="135"/>
        <v>#N/A</v>
      </c>
    </row>
    <row r="1578" spans="1:19">
      <c r="A1578" s="133">
        <f t="shared" si="136"/>
        <v>27</v>
      </c>
      <c r="E1578" s="133">
        <v>17</v>
      </c>
      <c r="F1578" s="135" t="e">
        <f t="shared" ca="1" si="132"/>
        <v>#N/A</v>
      </c>
      <c r="N1578" s="135" t="e">
        <f t="shared" ca="1" si="134"/>
        <v>#N/A</v>
      </c>
      <c r="S1578" s="135" t="e">
        <f t="shared" ca="1" si="135"/>
        <v>#N/A</v>
      </c>
    </row>
    <row r="1579" spans="1:19">
      <c r="A1579" s="133">
        <f t="shared" si="136"/>
        <v>27</v>
      </c>
      <c r="E1579" s="133">
        <v>18</v>
      </c>
      <c r="F1579" s="135" t="e">
        <f t="shared" ca="1" si="132"/>
        <v>#N/A</v>
      </c>
      <c r="N1579" s="135" t="e">
        <f t="shared" ca="1" si="134"/>
        <v>#N/A</v>
      </c>
      <c r="S1579" s="135" t="e">
        <f t="shared" ca="1" si="135"/>
        <v>#N/A</v>
      </c>
    </row>
    <row r="1580" spans="1:19">
      <c r="A1580" s="133">
        <f t="shared" si="136"/>
        <v>27</v>
      </c>
      <c r="E1580" s="133">
        <v>19</v>
      </c>
      <c r="F1580" s="135" t="e">
        <f t="shared" ca="1" si="132"/>
        <v>#N/A</v>
      </c>
      <c r="N1580" s="135" t="e">
        <f t="shared" ca="1" si="134"/>
        <v>#N/A</v>
      </c>
      <c r="S1580" s="135" t="e">
        <f t="shared" ca="1" si="135"/>
        <v>#N/A</v>
      </c>
    </row>
    <row r="1581" spans="1:19">
      <c r="A1581" s="133">
        <f t="shared" si="136"/>
        <v>27</v>
      </c>
      <c r="E1581" s="133">
        <v>20</v>
      </c>
      <c r="F1581" s="135" t="e">
        <f t="shared" ca="1" si="132"/>
        <v>#N/A</v>
      </c>
      <c r="N1581" s="135" t="e">
        <f t="shared" ca="1" si="134"/>
        <v>#N/A</v>
      </c>
      <c r="S1581" s="135" t="e">
        <f t="shared" ca="1" si="135"/>
        <v>#N/A</v>
      </c>
    </row>
    <row r="1582" spans="1:19">
      <c r="A1582" s="133">
        <f t="shared" si="136"/>
        <v>27</v>
      </c>
      <c r="E1582" s="133">
        <v>21</v>
      </c>
      <c r="F1582" s="135" t="e">
        <f t="shared" ca="1" si="132"/>
        <v>#N/A</v>
      </c>
      <c r="N1582" s="135" t="e">
        <f t="shared" ca="1" si="134"/>
        <v>#N/A</v>
      </c>
      <c r="S1582" s="135" t="e">
        <f t="shared" ca="1" si="135"/>
        <v>#N/A</v>
      </c>
    </row>
    <row r="1583" spans="1:19">
      <c r="A1583" s="133">
        <f t="shared" si="136"/>
        <v>27</v>
      </c>
      <c r="E1583" s="133">
        <v>22</v>
      </c>
      <c r="F1583" s="135" t="e">
        <f t="shared" ca="1" si="132"/>
        <v>#N/A</v>
      </c>
      <c r="N1583" s="135" t="e">
        <f t="shared" ca="1" si="134"/>
        <v>#N/A</v>
      </c>
      <c r="S1583" s="135" t="e">
        <f t="shared" ca="1" si="135"/>
        <v>#N/A</v>
      </c>
    </row>
    <row r="1584" spans="1:19">
      <c r="A1584" s="133">
        <f t="shared" si="136"/>
        <v>27</v>
      </c>
      <c r="E1584" s="133">
        <v>23</v>
      </c>
      <c r="F1584" s="135" t="e">
        <f t="shared" ca="1" si="132"/>
        <v>#N/A</v>
      </c>
      <c r="N1584" s="135" t="e">
        <f t="shared" ca="1" si="134"/>
        <v>#N/A</v>
      </c>
      <c r="S1584" s="135" t="e">
        <f t="shared" ca="1" si="135"/>
        <v>#N/A</v>
      </c>
    </row>
    <row r="1585" spans="1:19">
      <c r="A1585" s="133">
        <f t="shared" si="136"/>
        <v>27</v>
      </c>
      <c r="E1585" s="133">
        <v>24</v>
      </c>
      <c r="S1585" s="135" t="e">
        <f t="shared" ca="1" si="135"/>
        <v>#N/A</v>
      </c>
    </row>
    <row r="1586" spans="1:19">
      <c r="A1586" s="133">
        <f t="shared" si="136"/>
        <v>27</v>
      </c>
      <c r="E1586" s="133">
        <v>25</v>
      </c>
      <c r="S1586" s="135" t="e">
        <f t="shared" ca="1" si="135"/>
        <v>#N/A</v>
      </c>
    </row>
    <row r="1587" spans="1:19">
      <c r="A1587" s="133">
        <f t="shared" si="136"/>
        <v>27</v>
      </c>
      <c r="E1587" s="133">
        <v>26</v>
      </c>
      <c r="S1587" s="135" t="e">
        <f t="shared" ca="1" si="135"/>
        <v>#N/A</v>
      </c>
    </row>
    <row r="1588" spans="1:19">
      <c r="A1588" s="133">
        <f t="shared" si="136"/>
        <v>27</v>
      </c>
      <c r="E1588" s="133">
        <v>27</v>
      </c>
      <c r="S1588" s="135" t="e">
        <f t="shared" ca="1" si="135"/>
        <v>#N/A</v>
      </c>
    </row>
    <row r="1589" spans="1:19">
      <c r="A1589" s="133">
        <f t="shared" si="136"/>
        <v>27</v>
      </c>
      <c r="E1589" s="133">
        <v>28</v>
      </c>
      <c r="S1589" s="135" t="e">
        <f t="shared" ca="1" si="135"/>
        <v>#N/A</v>
      </c>
    </row>
    <row r="1590" spans="1:19">
      <c r="A1590" s="133">
        <f t="shared" si="136"/>
        <v>27</v>
      </c>
      <c r="E1590" s="133">
        <v>29</v>
      </c>
      <c r="S1590" s="135" t="e">
        <f t="shared" ca="1" si="135"/>
        <v>#N/A</v>
      </c>
    </row>
    <row r="1591" spans="1:19">
      <c r="A1591" s="133">
        <f t="shared" si="136"/>
        <v>27</v>
      </c>
      <c r="E1591" s="133">
        <v>30</v>
      </c>
      <c r="S1591" s="135" t="e">
        <f t="shared" ca="1" si="135"/>
        <v>#N/A</v>
      </c>
    </row>
    <row r="1592" spans="1:19">
      <c r="A1592" s="133">
        <f t="shared" si="136"/>
        <v>27</v>
      </c>
      <c r="E1592" s="133">
        <v>31</v>
      </c>
      <c r="S1592" s="135" t="e">
        <f t="shared" ca="1" si="135"/>
        <v>#N/A</v>
      </c>
    </row>
    <row r="1593" spans="1:19">
      <c r="A1593" s="133">
        <f t="shared" si="136"/>
        <v>27</v>
      </c>
      <c r="E1593" s="133">
        <v>32</v>
      </c>
      <c r="S1593" s="135" t="e">
        <f t="shared" ca="1" si="135"/>
        <v>#N/A</v>
      </c>
    </row>
    <row r="1594" spans="1:19">
      <c r="A1594" s="133">
        <f t="shared" si="136"/>
        <v>27</v>
      </c>
      <c r="E1594" s="133">
        <v>33</v>
      </c>
      <c r="S1594" s="135" t="e">
        <f t="shared" ca="1" si="135"/>
        <v>#N/A</v>
      </c>
    </row>
    <row r="1595" spans="1:19">
      <c r="A1595" s="133">
        <f t="shared" si="136"/>
        <v>27</v>
      </c>
      <c r="E1595" s="133">
        <v>34</v>
      </c>
      <c r="S1595" s="135" t="e">
        <f t="shared" ca="1" si="135"/>
        <v>#N/A</v>
      </c>
    </row>
    <row r="1596" spans="1:19">
      <c r="A1596" s="133">
        <f t="shared" si="136"/>
        <v>27</v>
      </c>
      <c r="E1596" s="133">
        <v>35</v>
      </c>
      <c r="S1596" s="135" t="e">
        <f t="shared" ca="1" si="135"/>
        <v>#N/A</v>
      </c>
    </row>
    <row r="1597" spans="1:19">
      <c r="A1597" s="133">
        <f t="shared" si="136"/>
        <v>27</v>
      </c>
      <c r="E1597" s="133">
        <v>36</v>
      </c>
      <c r="S1597" s="135" t="e">
        <f t="shared" ca="1" si="135"/>
        <v>#N/A</v>
      </c>
    </row>
    <row r="1598" spans="1:19">
      <c r="A1598" s="133">
        <f t="shared" si="136"/>
        <v>27</v>
      </c>
      <c r="E1598" s="133">
        <v>37</v>
      </c>
      <c r="S1598" s="135" t="e">
        <f t="shared" ca="1" si="135"/>
        <v>#N/A</v>
      </c>
    </row>
    <row r="1599" spans="1:19">
      <c r="A1599" s="133">
        <f t="shared" si="136"/>
        <v>27</v>
      </c>
      <c r="E1599" s="133">
        <v>38</v>
      </c>
      <c r="S1599" s="135" t="e">
        <f t="shared" ca="1" si="135"/>
        <v>#N/A</v>
      </c>
    </row>
    <row r="1600" spans="1:19">
      <c r="A1600" s="133">
        <f t="shared" si="136"/>
        <v>27</v>
      </c>
      <c r="E1600" s="133">
        <v>39</v>
      </c>
      <c r="S1600" s="135" t="e">
        <f t="shared" ca="1" si="135"/>
        <v>#N/A</v>
      </c>
    </row>
    <row r="1601" spans="1:19">
      <c r="A1601" s="133">
        <f t="shared" si="136"/>
        <v>27</v>
      </c>
      <c r="E1601" s="133">
        <v>40</v>
      </c>
      <c r="S1601" s="135" t="e">
        <f t="shared" ca="1" si="135"/>
        <v>#N/A</v>
      </c>
    </row>
    <row r="1602" spans="1:19">
      <c r="A1602" s="133">
        <f t="shared" si="136"/>
        <v>27</v>
      </c>
      <c r="E1602" s="133">
        <v>41</v>
      </c>
      <c r="S1602" s="135" t="e">
        <f t="shared" ca="1" si="135"/>
        <v>#N/A</v>
      </c>
    </row>
    <row r="1603" spans="1:19">
      <c r="A1603" s="133">
        <f t="shared" si="136"/>
        <v>27</v>
      </c>
      <c r="E1603" s="133">
        <v>42</v>
      </c>
      <c r="S1603" s="135" t="e">
        <f t="shared" ca="1" si="135"/>
        <v>#N/A</v>
      </c>
    </row>
    <row r="1604" spans="1:19">
      <c r="A1604" s="133">
        <f t="shared" si="136"/>
        <v>27</v>
      </c>
      <c r="E1604" s="133">
        <v>43</v>
      </c>
      <c r="S1604" s="135" t="e">
        <f t="shared" ca="1" si="135"/>
        <v>#N/A</v>
      </c>
    </row>
    <row r="1605" spans="1:19">
      <c r="A1605" s="133">
        <f t="shared" si="136"/>
        <v>27</v>
      </c>
      <c r="E1605" s="133">
        <v>44</v>
      </c>
      <c r="S1605" s="135" t="e">
        <f t="shared" ca="1" si="135"/>
        <v>#N/A</v>
      </c>
    </row>
    <row r="1606" spans="1:19">
      <c r="A1606" s="133">
        <f t="shared" si="136"/>
        <v>27</v>
      </c>
      <c r="E1606" s="133">
        <v>45</v>
      </c>
      <c r="S1606" s="135" t="e">
        <f t="shared" ca="1" si="135"/>
        <v>#N/A</v>
      </c>
    </row>
    <row r="1607" spans="1:19">
      <c r="A1607" s="133">
        <f t="shared" si="136"/>
        <v>27</v>
      </c>
      <c r="E1607" s="133">
        <v>46</v>
      </c>
      <c r="S1607" s="135" t="e">
        <f t="shared" ca="1" si="135"/>
        <v>#N/A</v>
      </c>
    </row>
    <row r="1608" spans="1:19">
      <c r="A1608" s="133">
        <f t="shared" si="136"/>
        <v>27</v>
      </c>
      <c r="E1608" s="133">
        <v>47</v>
      </c>
      <c r="S1608" s="135" t="e">
        <f t="shared" ca="1" si="135"/>
        <v>#N/A</v>
      </c>
    </row>
    <row r="1609" spans="1:19">
      <c r="A1609" s="133">
        <f t="shared" si="136"/>
        <v>27</v>
      </c>
      <c r="E1609" s="133">
        <v>48</v>
      </c>
      <c r="S1609" s="135" t="e">
        <f t="shared" ca="1" si="135"/>
        <v>#N/A</v>
      </c>
    </row>
    <row r="1610" spans="1:19">
      <c r="A1610" s="133">
        <f t="shared" si="136"/>
        <v>27</v>
      </c>
      <c r="E1610" s="133">
        <v>49</v>
      </c>
      <c r="S1610" s="135" t="e">
        <f t="shared" ca="1" si="135"/>
        <v>#N/A</v>
      </c>
    </row>
    <row r="1611" spans="1:19">
      <c r="A1611" s="133">
        <f t="shared" si="136"/>
        <v>27</v>
      </c>
      <c r="E1611" s="133">
        <v>50</v>
      </c>
      <c r="S1611" s="135" t="e">
        <f t="shared" ca="1" si="135"/>
        <v>#N/A</v>
      </c>
    </row>
    <row r="1612" spans="1:19">
      <c r="A1612" s="133">
        <f t="shared" si="136"/>
        <v>27</v>
      </c>
      <c r="E1612" s="133">
        <v>51</v>
      </c>
      <c r="S1612" s="135" t="e">
        <f t="shared" ca="1" si="135"/>
        <v>#N/A</v>
      </c>
    </row>
    <row r="1613" spans="1:19">
      <c r="A1613" s="133">
        <f t="shared" si="136"/>
        <v>27</v>
      </c>
      <c r="E1613" s="133">
        <v>52</v>
      </c>
      <c r="S1613" s="135" t="e">
        <f t="shared" ca="1" si="135"/>
        <v>#N/A</v>
      </c>
    </row>
    <row r="1622" spans="1:21">
      <c r="A1622" s="133">
        <f>(ROW()+58)/60</f>
        <v>28</v>
      </c>
      <c r="B1622" s="134">
        <f ca="1">INDIRECT("select!E"&amp;TEXT($B$1+A1622,"#"))</f>
        <v>0</v>
      </c>
      <c r="C1622" s="133" t="e">
        <f ca="1">VLOOKUP(B1622,$A$3181:$D$3190,4,0)</f>
        <v>#N/A</v>
      </c>
      <c r="D1622" s="133" t="e">
        <f ca="1">VLOOKUP(B1622,$A$3181:$D$3190,3,0)</f>
        <v>#N/A</v>
      </c>
      <c r="E1622" s="133">
        <v>1</v>
      </c>
      <c r="F1622" s="135" t="e">
        <f t="shared" ref="F1622:F1644" ca="1" si="137">IF(E1622&lt;=INDIRECT("D$"&amp;TEXT(ROW()-E1622+1,"#")),INDIRECT("E$"&amp;TEXT($F$1+INDIRECT("C$"&amp;TEXT(ROW()-E1622+1,"#"))+E1622-1,"#")),"")</f>
        <v>#N/A</v>
      </c>
      <c r="G1622" s="134">
        <f ca="1">INDIRECT("select!G"&amp;TEXT($B$1+A1622,"#"))</f>
        <v>0</v>
      </c>
      <c r="H1622" s="133" t="e">
        <f ca="1">VLOOKUP(G1622,E$3181:G$3219,3,0)</f>
        <v>#N/A</v>
      </c>
      <c r="I1622" s="133" t="e">
        <f ca="1">VLOOKUP(G1622,E$3181:G$3219,2,0)</f>
        <v>#N/A</v>
      </c>
      <c r="J1622" s="135" t="e">
        <f t="shared" ref="J1622:J1630" ca="1" si="138">IF(E1622&lt;=INDIRECT("I$"&amp;TEXT(ROW()-E1622+1,"#")),INDIRECT("H$"&amp;TEXT($F$1+INDIRECT("H$"&amp;TEXT(ROW()-E1622+1,"#"))+E1622-1,"#")),"")</f>
        <v>#N/A</v>
      </c>
      <c r="K1622" s="136">
        <f ca="1">INDIRECT("select!H"&amp;TEXT($B$1+A1622,"#"))</f>
        <v>0</v>
      </c>
      <c r="L1622" s="133" t="e">
        <f ca="1">VLOOKUP(K1622,H$3181:J$3287,3,0)</f>
        <v>#N/A</v>
      </c>
      <c r="M1622" s="133" t="e">
        <f ca="1">VLOOKUP(K1622,H$3181:J$3287,2,0)</f>
        <v>#N/A</v>
      </c>
      <c r="N1622" s="135" t="e">
        <f t="shared" ref="N1622:N1644" ca="1" si="139">IF(E1622&lt;=INDIRECT("M$"&amp;TEXT(ROW()-E1622+1,"#")),INDIRECT("K$"&amp;TEXT($F$1+INDIRECT("L$"&amp;TEXT(ROW()-E1622+1,"#"))+E1622-1,"#")),"")</f>
        <v>#N/A</v>
      </c>
      <c r="O1622" s="136">
        <f ca="1">INDIRECT("select!I"&amp;TEXT($B$1+A1622,"#"))</f>
        <v>0</v>
      </c>
      <c r="Q1622" s="133" t="e">
        <f ca="1">VLOOKUP(O1622,K$3181:O$3570,5,0)</f>
        <v>#N/A</v>
      </c>
      <c r="R1622" s="133" t="e">
        <f ca="1">VLOOKUP(O1622,K$3181:O$3570,4,0)</f>
        <v>#N/A</v>
      </c>
      <c r="S1622" s="135" t="e">
        <f t="shared" ref="S1622:S1673" ca="1" si="140">IF(E1622&lt;=INDIRECT("R$"&amp;TEXT(ROW()-E1622+1,"#")),INDIRECT("P$"&amp;TEXT($F$1+INDIRECT("Q$"&amp;TEXT(ROW()-E1622+1,"#"))+E1622-1,"#")),"")</f>
        <v>#N/A</v>
      </c>
      <c r="T1622" s="133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3">
        <f t="shared" ref="A1623:A1673" si="141">A1622</f>
        <v>28</v>
      </c>
      <c r="E1623" s="133">
        <v>2</v>
      </c>
      <c r="F1623" s="135" t="e">
        <f t="shared" ca="1" si="137"/>
        <v>#N/A</v>
      </c>
      <c r="J1623" s="135" t="e">
        <f t="shared" ca="1" si="138"/>
        <v>#N/A</v>
      </c>
      <c r="N1623" s="135" t="e">
        <f t="shared" ca="1" si="139"/>
        <v>#N/A</v>
      </c>
      <c r="S1623" s="135" t="e">
        <f t="shared" ca="1" si="140"/>
        <v>#N/A</v>
      </c>
    </row>
    <row r="1624" spans="1:21">
      <c r="A1624" s="133">
        <f t="shared" si="141"/>
        <v>28</v>
      </c>
      <c r="E1624" s="133">
        <v>3</v>
      </c>
      <c r="F1624" s="135" t="e">
        <f t="shared" ca="1" si="137"/>
        <v>#N/A</v>
      </c>
      <c r="J1624" s="135" t="e">
        <f t="shared" ca="1" si="138"/>
        <v>#N/A</v>
      </c>
      <c r="N1624" s="135" t="e">
        <f t="shared" ca="1" si="139"/>
        <v>#N/A</v>
      </c>
      <c r="S1624" s="135" t="e">
        <f t="shared" ca="1" si="140"/>
        <v>#N/A</v>
      </c>
    </row>
    <row r="1625" spans="1:21">
      <c r="A1625" s="133">
        <f t="shared" si="141"/>
        <v>28</v>
      </c>
      <c r="E1625" s="133">
        <v>4</v>
      </c>
      <c r="F1625" s="135" t="e">
        <f t="shared" ca="1" si="137"/>
        <v>#N/A</v>
      </c>
      <c r="J1625" s="135" t="e">
        <f t="shared" ca="1" si="138"/>
        <v>#N/A</v>
      </c>
      <c r="N1625" s="135" t="e">
        <f t="shared" ca="1" si="139"/>
        <v>#N/A</v>
      </c>
      <c r="S1625" s="135" t="e">
        <f t="shared" ca="1" si="140"/>
        <v>#N/A</v>
      </c>
    </row>
    <row r="1626" spans="1:21">
      <c r="A1626" s="133">
        <f t="shared" si="141"/>
        <v>28</v>
      </c>
      <c r="E1626" s="133">
        <v>5</v>
      </c>
      <c r="F1626" s="135" t="e">
        <f t="shared" ca="1" si="137"/>
        <v>#N/A</v>
      </c>
      <c r="J1626" s="135" t="e">
        <f t="shared" ca="1" si="138"/>
        <v>#N/A</v>
      </c>
      <c r="N1626" s="135" t="e">
        <f t="shared" ca="1" si="139"/>
        <v>#N/A</v>
      </c>
      <c r="S1626" s="135" t="e">
        <f t="shared" ca="1" si="140"/>
        <v>#N/A</v>
      </c>
    </row>
    <row r="1627" spans="1:21">
      <c r="A1627" s="133">
        <f t="shared" si="141"/>
        <v>28</v>
      </c>
      <c r="E1627" s="133">
        <v>6</v>
      </c>
      <c r="F1627" s="135" t="e">
        <f t="shared" ca="1" si="137"/>
        <v>#N/A</v>
      </c>
      <c r="J1627" s="135" t="e">
        <f t="shared" ca="1" si="138"/>
        <v>#N/A</v>
      </c>
      <c r="N1627" s="135" t="e">
        <f t="shared" ca="1" si="139"/>
        <v>#N/A</v>
      </c>
      <c r="S1627" s="135" t="e">
        <f t="shared" ca="1" si="140"/>
        <v>#N/A</v>
      </c>
    </row>
    <row r="1628" spans="1:21">
      <c r="A1628" s="133">
        <f t="shared" si="141"/>
        <v>28</v>
      </c>
      <c r="E1628" s="133">
        <v>7</v>
      </c>
      <c r="F1628" s="135" t="e">
        <f t="shared" ca="1" si="137"/>
        <v>#N/A</v>
      </c>
      <c r="J1628" s="135" t="e">
        <f t="shared" ca="1" si="138"/>
        <v>#N/A</v>
      </c>
      <c r="N1628" s="135" t="e">
        <f t="shared" ca="1" si="139"/>
        <v>#N/A</v>
      </c>
      <c r="S1628" s="135" t="e">
        <f t="shared" ca="1" si="140"/>
        <v>#N/A</v>
      </c>
    </row>
    <row r="1629" spans="1:21">
      <c r="A1629" s="133">
        <f t="shared" si="141"/>
        <v>28</v>
      </c>
      <c r="E1629" s="133">
        <v>8</v>
      </c>
      <c r="F1629" s="135" t="e">
        <f t="shared" ca="1" si="137"/>
        <v>#N/A</v>
      </c>
      <c r="J1629" s="135" t="e">
        <f t="shared" ca="1" si="138"/>
        <v>#N/A</v>
      </c>
      <c r="N1629" s="135" t="e">
        <f t="shared" ca="1" si="139"/>
        <v>#N/A</v>
      </c>
      <c r="S1629" s="135" t="e">
        <f t="shared" ca="1" si="140"/>
        <v>#N/A</v>
      </c>
    </row>
    <row r="1630" spans="1:21">
      <c r="A1630" s="133">
        <f t="shared" si="141"/>
        <v>28</v>
      </c>
      <c r="E1630" s="133">
        <v>9</v>
      </c>
      <c r="F1630" s="135" t="e">
        <f t="shared" ca="1" si="137"/>
        <v>#N/A</v>
      </c>
      <c r="J1630" s="135" t="e">
        <f t="shared" ca="1" si="138"/>
        <v>#N/A</v>
      </c>
      <c r="N1630" s="135" t="e">
        <f t="shared" ca="1" si="139"/>
        <v>#N/A</v>
      </c>
      <c r="S1630" s="135" t="e">
        <f t="shared" ca="1" si="140"/>
        <v>#N/A</v>
      </c>
    </row>
    <row r="1631" spans="1:21">
      <c r="A1631" s="133">
        <f t="shared" si="141"/>
        <v>28</v>
      </c>
      <c r="E1631" s="133">
        <v>10</v>
      </c>
      <c r="F1631" s="135" t="e">
        <f t="shared" ca="1" si="137"/>
        <v>#N/A</v>
      </c>
      <c r="N1631" s="135" t="e">
        <f t="shared" ca="1" si="139"/>
        <v>#N/A</v>
      </c>
      <c r="S1631" s="135" t="e">
        <f t="shared" ca="1" si="140"/>
        <v>#N/A</v>
      </c>
    </row>
    <row r="1632" spans="1:21">
      <c r="A1632" s="133">
        <f t="shared" si="141"/>
        <v>28</v>
      </c>
      <c r="E1632" s="133">
        <v>11</v>
      </c>
      <c r="F1632" s="135" t="e">
        <f t="shared" ca="1" si="137"/>
        <v>#N/A</v>
      </c>
      <c r="N1632" s="135" t="e">
        <f t="shared" ca="1" si="139"/>
        <v>#N/A</v>
      </c>
      <c r="S1632" s="135" t="e">
        <f t="shared" ca="1" si="140"/>
        <v>#N/A</v>
      </c>
    </row>
    <row r="1633" spans="1:19">
      <c r="A1633" s="133">
        <f t="shared" si="141"/>
        <v>28</v>
      </c>
      <c r="E1633" s="133">
        <v>12</v>
      </c>
      <c r="F1633" s="135" t="e">
        <f t="shared" ca="1" si="137"/>
        <v>#N/A</v>
      </c>
      <c r="N1633" s="135" t="e">
        <f t="shared" ca="1" si="139"/>
        <v>#N/A</v>
      </c>
      <c r="S1633" s="135" t="e">
        <f t="shared" ca="1" si="140"/>
        <v>#N/A</v>
      </c>
    </row>
    <row r="1634" spans="1:19">
      <c r="A1634" s="133">
        <f t="shared" si="141"/>
        <v>28</v>
      </c>
      <c r="E1634" s="133">
        <v>13</v>
      </c>
      <c r="F1634" s="135" t="e">
        <f t="shared" ca="1" si="137"/>
        <v>#N/A</v>
      </c>
      <c r="N1634" s="135" t="e">
        <f t="shared" ca="1" si="139"/>
        <v>#N/A</v>
      </c>
      <c r="S1634" s="135" t="e">
        <f t="shared" ca="1" si="140"/>
        <v>#N/A</v>
      </c>
    </row>
    <row r="1635" spans="1:19">
      <c r="A1635" s="133">
        <f t="shared" si="141"/>
        <v>28</v>
      </c>
      <c r="E1635" s="133">
        <v>14</v>
      </c>
      <c r="F1635" s="135" t="e">
        <f t="shared" ca="1" si="137"/>
        <v>#N/A</v>
      </c>
      <c r="N1635" s="135" t="e">
        <f t="shared" ca="1" si="139"/>
        <v>#N/A</v>
      </c>
      <c r="S1635" s="135" t="e">
        <f t="shared" ca="1" si="140"/>
        <v>#N/A</v>
      </c>
    </row>
    <row r="1636" spans="1:19">
      <c r="A1636" s="133">
        <f t="shared" si="141"/>
        <v>28</v>
      </c>
      <c r="E1636" s="133">
        <v>15</v>
      </c>
      <c r="F1636" s="135" t="e">
        <f t="shared" ca="1" si="137"/>
        <v>#N/A</v>
      </c>
      <c r="N1636" s="135" t="e">
        <f t="shared" ca="1" si="139"/>
        <v>#N/A</v>
      </c>
      <c r="S1636" s="135" t="e">
        <f t="shared" ca="1" si="140"/>
        <v>#N/A</v>
      </c>
    </row>
    <row r="1637" spans="1:19">
      <c r="A1637" s="133">
        <f t="shared" si="141"/>
        <v>28</v>
      </c>
      <c r="E1637" s="133">
        <v>16</v>
      </c>
      <c r="F1637" s="135" t="e">
        <f t="shared" ca="1" si="137"/>
        <v>#N/A</v>
      </c>
      <c r="N1637" s="135" t="e">
        <f t="shared" ca="1" si="139"/>
        <v>#N/A</v>
      </c>
      <c r="S1637" s="135" t="e">
        <f t="shared" ca="1" si="140"/>
        <v>#N/A</v>
      </c>
    </row>
    <row r="1638" spans="1:19">
      <c r="A1638" s="133">
        <f t="shared" si="141"/>
        <v>28</v>
      </c>
      <c r="E1638" s="133">
        <v>17</v>
      </c>
      <c r="F1638" s="135" t="e">
        <f t="shared" ca="1" si="137"/>
        <v>#N/A</v>
      </c>
      <c r="N1638" s="135" t="e">
        <f t="shared" ca="1" si="139"/>
        <v>#N/A</v>
      </c>
      <c r="S1638" s="135" t="e">
        <f t="shared" ca="1" si="140"/>
        <v>#N/A</v>
      </c>
    </row>
    <row r="1639" spans="1:19">
      <c r="A1639" s="133">
        <f t="shared" si="141"/>
        <v>28</v>
      </c>
      <c r="E1639" s="133">
        <v>18</v>
      </c>
      <c r="F1639" s="135" t="e">
        <f t="shared" ca="1" si="137"/>
        <v>#N/A</v>
      </c>
      <c r="N1639" s="135" t="e">
        <f t="shared" ca="1" si="139"/>
        <v>#N/A</v>
      </c>
      <c r="S1639" s="135" t="e">
        <f t="shared" ca="1" si="140"/>
        <v>#N/A</v>
      </c>
    </row>
    <row r="1640" spans="1:19">
      <c r="A1640" s="133">
        <f t="shared" si="141"/>
        <v>28</v>
      </c>
      <c r="E1640" s="133">
        <v>19</v>
      </c>
      <c r="F1640" s="135" t="e">
        <f t="shared" ca="1" si="137"/>
        <v>#N/A</v>
      </c>
      <c r="N1640" s="135" t="e">
        <f t="shared" ca="1" si="139"/>
        <v>#N/A</v>
      </c>
      <c r="S1640" s="135" t="e">
        <f t="shared" ca="1" si="140"/>
        <v>#N/A</v>
      </c>
    </row>
    <row r="1641" spans="1:19">
      <c r="A1641" s="133">
        <f t="shared" si="141"/>
        <v>28</v>
      </c>
      <c r="E1641" s="133">
        <v>20</v>
      </c>
      <c r="F1641" s="135" t="e">
        <f t="shared" ca="1" si="137"/>
        <v>#N/A</v>
      </c>
      <c r="N1641" s="135" t="e">
        <f t="shared" ca="1" si="139"/>
        <v>#N/A</v>
      </c>
      <c r="S1641" s="135" t="e">
        <f t="shared" ca="1" si="140"/>
        <v>#N/A</v>
      </c>
    </row>
    <row r="1642" spans="1:19">
      <c r="A1642" s="133">
        <f t="shared" si="141"/>
        <v>28</v>
      </c>
      <c r="E1642" s="133">
        <v>21</v>
      </c>
      <c r="F1642" s="135" t="e">
        <f t="shared" ca="1" si="137"/>
        <v>#N/A</v>
      </c>
      <c r="N1642" s="135" t="e">
        <f t="shared" ca="1" si="139"/>
        <v>#N/A</v>
      </c>
      <c r="S1642" s="135" t="e">
        <f t="shared" ca="1" si="140"/>
        <v>#N/A</v>
      </c>
    </row>
    <row r="1643" spans="1:19">
      <c r="A1643" s="133">
        <f t="shared" si="141"/>
        <v>28</v>
      </c>
      <c r="E1643" s="133">
        <v>22</v>
      </c>
      <c r="F1643" s="135" t="e">
        <f t="shared" ca="1" si="137"/>
        <v>#N/A</v>
      </c>
      <c r="N1643" s="135" t="e">
        <f t="shared" ca="1" si="139"/>
        <v>#N/A</v>
      </c>
      <c r="S1643" s="135" t="e">
        <f t="shared" ca="1" si="140"/>
        <v>#N/A</v>
      </c>
    </row>
    <row r="1644" spans="1:19">
      <c r="A1644" s="133">
        <f t="shared" si="141"/>
        <v>28</v>
      </c>
      <c r="E1644" s="133">
        <v>23</v>
      </c>
      <c r="F1644" s="135" t="e">
        <f t="shared" ca="1" si="137"/>
        <v>#N/A</v>
      </c>
      <c r="N1644" s="135" t="e">
        <f t="shared" ca="1" si="139"/>
        <v>#N/A</v>
      </c>
      <c r="S1644" s="135" t="e">
        <f t="shared" ca="1" si="140"/>
        <v>#N/A</v>
      </c>
    </row>
    <row r="1645" spans="1:19">
      <c r="A1645" s="133">
        <f t="shared" si="141"/>
        <v>28</v>
      </c>
      <c r="E1645" s="133">
        <v>24</v>
      </c>
      <c r="S1645" s="135" t="e">
        <f t="shared" ca="1" si="140"/>
        <v>#N/A</v>
      </c>
    </row>
    <row r="1646" spans="1:19">
      <c r="A1646" s="133">
        <f t="shared" si="141"/>
        <v>28</v>
      </c>
      <c r="E1646" s="133">
        <v>25</v>
      </c>
      <c r="S1646" s="135" t="e">
        <f t="shared" ca="1" si="140"/>
        <v>#N/A</v>
      </c>
    </row>
    <row r="1647" spans="1:19">
      <c r="A1647" s="133">
        <f t="shared" si="141"/>
        <v>28</v>
      </c>
      <c r="E1647" s="133">
        <v>26</v>
      </c>
      <c r="S1647" s="135" t="e">
        <f t="shared" ca="1" si="140"/>
        <v>#N/A</v>
      </c>
    </row>
    <row r="1648" spans="1:19">
      <c r="A1648" s="133">
        <f t="shared" si="141"/>
        <v>28</v>
      </c>
      <c r="E1648" s="133">
        <v>27</v>
      </c>
      <c r="S1648" s="135" t="e">
        <f t="shared" ca="1" si="140"/>
        <v>#N/A</v>
      </c>
    </row>
    <row r="1649" spans="1:19">
      <c r="A1649" s="133">
        <f t="shared" si="141"/>
        <v>28</v>
      </c>
      <c r="E1649" s="133">
        <v>28</v>
      </c>
      <c r="S1649" s="135" t="e">
        <f t="shared" ca="1" si="140"/>
        <v>#N/A</v>
      </c>
    </row>
    <row r="1650" spans="1:19">
      <c r="A1650" s="133">
        <f t="shared" si="141"/>
        <v>28</v>
      </c>
      <c r="E1650" s="133">
        <v>29</v>
      </c>
      <c r="S1650" s="135" t="e">
        <f t="shared" ca="1" si="140"/>
        <v>#N/A</v>
      </c>
    </row>
    <row r="1651" spans="1:19">
      <c r="A1651" s="133">
        <f t="shared" si="141"/>
        <v>28</v>
      </c>
      <c r="E1651" s="133">
        <v>30</v>
      </c>
      <c r="S1651" s="135" t="e">
        <f t="shared" ca="1" si="140"/>
        <v>#N/A</v>
      </c>
    </row>
    <row r="1652" spans="1:19">
      <c r="A1652" s="133">
        <f t="shared" si="141"/>
        <v>28</v>
      </c>
      <c r="E1652" s="133">
        <v>31</v>
      </c>
      <c r="S1652" s="135" t="e">
        <f t="shared" ca="1" si="140"/>
        <v>#N/A</v>
      </c>
    </row>
    <row r="1653" spans="1:19">
      <c r="A1653" s="133">
        <f t="shared" si="141"/>
        <v>28</v>
      </c>
      <c r="E1653" s="133">
        <v>32</v>
      </c>
      <c r="S1653" s="135" t="e">
        <f t="shared" ca="1" si="140"/>
        <v>#N/A</v>
      </c>
    </row>
    <row r="1654" spans="1:19">
      <c r="A1654" s="133">
        <f t="shared" si="141"/>
        <v>28</v>
      </c>
      <c r="E1654" s="133">
        <v>33</v>
      </c>
      <c r="S1654" s="135" t="e">
        <f t="shared" ca="1" si="140"/>
        <v>#N/A</v>
      </c>
    </row>
    <row r="1655" spans="1:19">
      <c r="A1655" s="133">
        <f t="shared" si="141"/>
        <v>28</v>
      </c>
      <c r="E1655" s="133">
        <v>34</v>
      </c>
      <c r="S1655" s="135" t="e">
        <f t="shared" ca="1" si="140"/>
        <v>#N/A</v>
      </c>
    </row>
    <row r="1656" spans="1:19">
      <c r="A1656" s="133">
        <f t="shared" si="141"/>
        <v>28</v>
      </c>
      <c r="E1656" s="133">
        <v>35</v>
      </c>
      <c r="S1656" s="135" t="e">
        <f t="shared" ca="1" si="140"/>
        <v>#N/A</v>
      </c>
    </row>
    <row r="1657" spans="1:19">
      <c r="A1657" s="133">
        <f t="shared" si="141"/>
        <v>28</v>
      </c>
      <c r="E1657" s="133">
        <v>36</v>
      </c>
      <c r="S1657" s="135" t="e">
        <f t="shared" ca="1" si="140"/>
        <v>#N/A</v>
      </c>
    </row>
    <row r="1658" spans="1:19">
      <c r="A1658" s="133">
        <f t="shared" si="141"/>
        <v>28</v>
      </c>
      <c r="E1658" s="133">
        <v>37</v>
      </c>
      <c r="S1658" s="135" t="e">
        <f t="shared" ca="1" si="140"/>
        <v>#N/A</v>
      </c>
    </row>
    <row r="1659" spans="1:19">
      <c r="A1659" s="133">
        <f t="shared" si="141"/>
        <v>28</v>
      </c>
      <c r="E1659" s="133">
        <v>38</v>
      </c>
      <c r="S1659" s="135" t="e">
        <f t="shared" ca="1" si="140"/>
        <v>#N/A</v>
      </c>
    </row>
    <row r="1660" spans="1:19">
      <c r="A1660" s="133">
        <f t="shared" si="141"/>
        <v>28</v>
      </c>
      <c r="E1660" s="133">
        <v>39</v>
      </c>
      <c r="S1660" s="135" t="e">
        <f t="shared" ca="1" si="140"/>
        <v>#N/A</v>
      </c>
    </row>
    <row r="1661" spans="1:19">
      <c r="A1661" s="133">
        <f t="shared" si="141"/>
        <v>28</v>
      </c>
      <c r="E1661" s="133">
        <v>40</v>
      </c>
      <c r="S1661" s="135" t="e">
        <f t="shared" ca="1" si="140"/>
        <v>#N/A</v>
      </c>
    </row>
    <row r="1662" spans="1:19">
      <c r="A1662" s="133">
        <f t="shared" si="141"/>
        <v>28</v>
      </c>
      <c r="E1662" s="133">
        <v>41</v>
      </c>
      <c r="S1662" s="135" t="e">
        <f t="shared" ca="1" si="140"/>
        <v>#N/A</v>
      </c>
    </row>
    <row r="1663" spans="1:19">
      <c r="A1663" s="133">
        <f t="shared" si="141"/>
        <v>28</v>
      </c>
      <c r="E1663" s="133">
        <v>42</v>
      </c>
      <c r="S1663" s="135" t="e">
        <f t="shared" ca="1" si="140"/>
        <v>#N/A</v>
      </c>
    </row>
    <row r="1664" spans="1:19">
      <c r="A1664" s="133">
        <f t="shared" si="141"/>
        <v>28</v>
      </c>
      <c r="E1664" s="133">
        <v>43</v>
      </c>
      <c r="S1664" s="135" t="e">
        <f t="shared" ca="1" si="140"/>
        <v>#N/A</v>
      </c>
    </row>
    <row r="1665" spans="1:19">
      <c r="A1665" s="133">
        <f t="shared" si="141"/>
        <v>28</v>
      </c>
      <c r="E1665" s="133">
        <v>44</v>
      </c>
      <c r="S1665" s="135" t="e">
        <f t="shared" ca="1" si="140"/>
        <v>#N/A</v>
      </c>
    </row>
    <row r="1666" spans="1:19">
      <c r="A1666" s="133">
        <f t="shared" si="141"/>
        <v>28</v>
      </c>
      <c r="E1666" s="133">
        <v>45</v>
      </c>
      <c r="S1666" s="135" t="e">
        <f t="shared" ca="1" si="140"/>
        <v>#N/A</v>
      </c>
    </row>
    <row r="1667" spans="1:19">
      <c r="A1667" s="133">
        <f t="shared" si="141"/>
        <v>28</v>
      </c>
      <c r="E1667" s="133">
        <v>46</v>
      </c>
      <c r="S1667" s="135" t="e">
        <f t="shared" ca="1" si="140"/>
        <v>#N/A</v>
      </c>
    </row>
    <row r="1668" spans="1:19">
      <c r="A1668" s="133">
        <f t="shared" si="141"/>
        <v>28</v>
      </c>
      <c r="E1668" s="133">
        <v>47</v>
      </c>
      <c r="S1668" s="135" t="e">
        <f t="shared" ca="1" si="140"/>
        <v>#N/A</v>
      </c>
    </row>
    <row r="1669" spans="1:19">
      <c r="A1669" s="133">
        <f t="shared" si="141"/>
        <v>28</v>
      </c>
      <c r="E1669" s="133">
        <v>48</v>
      </c>
      <c r="S1669" s="135" t="e">
        <f t="shared" ca="1" si="140"/>
        <v>#N/A</v>
      </c>
    </row>
    <row r="1670" spans="1:19">
      <c r="A1670" s="133">
        <f t="shared" si="141"/>
        <v>28</v>
      </c>
      <c r="E1670" s="133">
        <v>49</v>
      </c>
      <c r="S1670" s="135" t="e">
        <f t="shared" ca="1" si="140"/>
        <v>#N/A</v>
      </c>
    </row>
    <row r="1671" spans="1:19">
      <c r="A1671" s="133">
        <f t="shared" si="141"/>
        <v>28</v>
      </c>
      <c r="E1671" s="133">
        <v>50</v>
      </c>
      <c r="S1671" s="135" t="e">
        <f t="shared" ca="1" si="140"/>
        <v>#N/A</v>
      </c>
    </row>
    <row r="1672" spans="1:19">
      <c r="A1672" s="133">
        <f t="shared" si="141"/>
        <v>28</v>
      </c>
      <c r="E1672" s="133">
        <v>51</v>
      </c>
      <c r="S1672" s="135" t="e">
        <f t="shared" ca="1" si="140"/>
        <v>#N/A</v>
      </c>
    </row>
    <row r="1673" spans="1:19">
      <c r="A1673" s="133">
        <f t="shared" si="141"/>
        <v>28</v>
      </c>
      <c r="E1673" s="133">
        <v>52</v>
      </c>
      <c r="S1673" s="135" t="e">
        <f t="shared" ca="1" si="140"/>
        <v>#N/A</v>
      </c>
    </row>
    <row r="1682" spans="1:21">
      <c r="A1682" s="133">
        <f>(ROW()+58)/60</f>
        <v>29</v>
      </c>
      <c r="B1682" s="134">
        <f ca="1">INDIRECT("select!E"&amp;TEXT($B$1+A1682,"#"))</f>
        <v>0</v>
      </c>
      <c r="C1682" s="133" t="e">
        <f ca="1">VLOOKUP(B1682,$A$3181:$D$3190,4,0)</f>
        <v>#N/A</v>
      </c>
      <c r="D1682" s="133" t="e">
        <f ca="1">VLOOKUP(B1682,$A$3181:$D$3190,3,0)</f>
        <v>#N/A</v>
      </c>
      <c r="E1682" s="133">
        <v>1</v>
      </c>
      <c r="F1682" s="135" t="e">
        <f t="shared" ref="F1682:F1704" ca="1" si="142">IF(E1682&lt;=INDIRECT("D$"&amp;TEXT(ROW()-E1682+1,"#")),INDIRECT("E$"&amp;TEXT($F$1+INDIRECT("C$"&amp;TEXT(ROW()-E1682+1,"#"))+E1682-1,"#")),"")</f>
        <v>#N/A</v>
      </c>
      <c r="G1682" s="134">
        <f ca="1">INDIRECT("select!G"&amp;TEXT($B$1+A1682,"#"))</f>
        <v>0</v>
      </c>
      <c r="H1682" s="133" t="e">
        <f ca="1">VLOOKUP(G1682,E$3181:G$3219,3,0)</f>
        <v>#N/A</v>
      </c>
      <c r="I1682" s="133" t="e">
        <f ca="1">VLOOKUP(G1682,E$3181:G$3219,2,0)</f>
        <v>#N/A</v>
      </c>
      <c r="J1682" s="135" t="e">
        <f t="shared" ref="J1682:J1690" ca="1" si="143">IF(E1682&lt;=INDIRECT("I$"&amp;TEXT(ROW()-E1682+1,"#")),INDIRECT("H$"&amp;TEXT($F$1+INDIRECT("H$"&amp;TEXT(ROW()-E1682+1,"#"))+E1682-1,"#")),"")</f>
        <v>#N/A</v>
      </c>
      <c r="K1682" s="136">
        <f ca="1">INDIRECT("select!H"&amp;TEXT($B$1+A1682,"#"))</f>
        <v>0</v>
      </c>
      <c r="L1682" s="133" t="e">
        <f ca="1">VLOOKUP(K1682,H$3181:J$3287,3,0)</f>
        <v>#N/A</v>
      </c>
      <c r="M1682" s="133" t="e">
        <f ca="1">VLOOKUP(K1682,H$3181:J$3287,2,0)</f>
        <v>#N/A</v>
      </c>
      <c r="N1682" s="135" t="e">
        <f t="shared" ref="N1682:N1704" ca="1" si="144">IF(E1682&lt;=INDIRECT("M$"&amp;TEXT(ROW()-E1682+1,"#")),INDIRECT("K$"&amp;TEXT($F$1+INDIRECT("L$"&amp;TEXT(ROW()-E1682+1,"#"))+E1682-1,"#")),"")</f>
        <v>#N/A</v>
      </c>
      <c r="O1682" s="136">
        <f ca="1">INDIRECT("select!I"&amp;TEXT($B$1+A1682,"#"))</f>
        <v>0</v>
      </c>
      <c r="Q1682" s="133" t="e">
        <f ca="1">VLOOKUP(O1682,K$3181:O$3570,5,0)</f>
        <v>#N/A</v>
      </c>
      <c r="R1682" s="133" t="e">
        <f ca="1">VLOOKUP(O1682,K$3181:O$3570,4,0)</f>
        <v>#N/A</v>
      </c>
      <c r="S1682" s="135" t="e">
        <f t="shared" ref="S1682:S1733" ca="1" si="145">IF(E1682&lt;=INDIRECT("R$"&amp;TEXT(ROW()-E1682+1,"#")),INDIRECT("P$"&amp;TEXT($F$1+INDIRECT("Q$"&amp;TEXT(ROW()-E1682+1,"#"))+E1682-1,"#")),"")</f>
        <v>#N/A</v>
      </c>
      <c r="T1682" s="133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3">
        <f t="shared" ref="A1683:A1733" si="146">A1682</f>
        <v>29</v>
      </c>
      <c r="E1683" s="133">
        <v>2</v>
      </c>
      <c r="F1683" s="135" t="e">
        <f t="shared" ca="1" si="142"/>
        <v>#N/A</v>
      </c>
      <c r="J1683" s="135" t="e">
        <f t="shared" ca="1" si="143"/>
        <v>#N/A</v>
      </c>
      <c r="N1683" s="135" t="e">
        <f t="shared" ca="1" si="144"/>
        <v>#N/A</v>
      </c>
      <c r="S1683" s="135" t="e">
        <f t="shared" ca="1" si="145"/>
        <v>#N/A</v>
      </c>
    </row>
    <row r="1684" spans="1:21">
      <c r="A1684" s="133">
        <f t="shared" si="146"/>
        <v>29</v>
      </c>
      <c r="E1684" s="133">
        <v>3</v>
      </c>
      <c r="F1684" s="135" t="e">
        <f t="shared" ca="1" si="142"/>
        <v>#N/A</v>
      </c>
      <c r="J1684" s="135" t="e">
        <f t="shared" ca="1" si="143"/>
        <v>#N/A</v>
      </c>
      <c r="N1684" s="135" t="e">
        <f t="shared" ca="1" si="144"/>
        <v>#N/A</v>
      </c>
      <c r="S1684" s="135" t="e">
        <f t="shared" ca="1" si="145"/>
        <v>#N/A</v>
      </c>
    </row>
    <row r="1685" spans="1:21">
      <c r="A1685" s="133">
        <f t="shared" si="146"/>
        <v>29</v>
      </c>
      <c r="E1685" s="133">
        <v>4</v>
      </c>
      <c r="F1685" s="135" t="e">
        <f t="shared" ca="1" si="142"/>
        <v>#N/A</v>
      </c>
      <c r="J1685" s="135" t="e">
        <f t="shared" ca="1" si="143"/>
        <v>#N/A</v>
      </c>
      <c r="N1685" s="135" t="e">
        <f t="shared" ca="1" si="144"/>
        <v>#N/A</v>
      </c>
      <c r="S1685" s="135" t="e">
        <f t="shared" ca="1" si="145"/>
        <v>#N/A</v>
      </c>
    </row>
    <row r="1686" spans="1:21">
      <c r="A1686" s="133">
        <f t="shared" si="146"/>
        <v>29</v>
      </c>
      <c r="E1686" s="133">
        <v>5</v>
      </c>
      <c r="F1686" s="135" t="e">
        <f t="shared" ca="1" si="142"/>
        <v>#N/A</v>
      </c>
      <c r="J1686" s="135" t="e">
        <f t="shared" ca="1" si="143"/>
        <v>#N/A</v>
      </c>
      <c r="N1686" s="135" t="e">
        <f t="shared" ca="1" si="144"/>
        <v>#N/A</v>
      </c>
      <c r="S1686" s="135" t="e">
        <f t="shared" ca="1" si="145"/>
        <v>#N/A</v>
      </c>
    </row>
    <row r="1687" spans="1:21">
      <c r="A1687" s="133">
        <f t="shared" si="146"/>
        <v>29</v>
      </c>
      <c r="E1687" s="133">
        <v>6</v>
      </c>
      <c r="F1687" s="135" t="e">
        <f t="shared" ca="1" si="142"/>
        <v>#N/A</v>
      </c>
      <c r="J1687" s="135" t="e">
        <f t="shared" ca="1" si="143"/>
        <v>#N/A</v>
      </c>
      <c r="N1687" s="135" t="e">
        <f t="shared" ca="1" si="144"/>
        <v>#N/A</v>
      </c>
      <c r="S1687" s="135" t="e">
        <f t="shared" ca="1" si="145"/>
        <v>#N/A</v>
      </c>
    </row>
    <row r="1688" spans="1:21">
      <c r="A1688" s="133">
        <f t="shared" si="146"/>
        <v>29</v>
      </c>
      <c r="E1688" s="133">
        <v>7</v>
      </c>
      <c r="F1688" s="135" t="e">
        <f t="shared" ca="1" si="142"/>
        <v>#N/A</v>
      </c>
      <c r="J1688" s="135" t="e">
        <f t="shared" ca="1" si="143"/>
        <v>#N/A</v>
      </c>
      <c r="N1688" s="135" t="e">
        <f t="shared" ca="1" si="144"/>
        <v>#N/A</v>
      </c>
      <c r="S1688" s="135" t="e">
        <f t="shared" ca="1" si="145"/>
        <v>#N/A</v>
      </c>
    </row>
    <row r="1689" spans="1:21">
      <c r="A1689" s="133">
        <f t="shared" si="146"/>
        <v>29</v>
      </c>
      <c r="E1689" s="133">
        <v>8</v>
      </c>
      <c r="F1689" s="135" t="e">
        <f t="shared" ca="1" si="142"/>
        <v>#N/A</v>
      </c>
      <c r="J1689" s="135" t="e">
        <f t="shared" ca="1" si="143"/>
        <v>#N/A</v>
      </c>
      <c r="N1689" s="135" t="e">
        <f t="shared" ca="1" si="144"/>
        <v>#N/A</v>
      </c>
      <c r="S1689" s="135" t="e">
        <f t="shared" ca="1" si="145"/>
        <v>#N/A</v>
      </c>
    </row>
    <row r="1690" spans="1:21">
      <c r="A1690" s="133">
        <f t="shared" si="146"/>
        <v>29</v>
      </c>
      <c r="E1690" s="133">
        <v>9</v>
      </c>
      <c r="F1690" s="135" t="e">
        <f t="shared" ca="1" si="142"/>
        <v>#N/A</v>
      </c>
      <c r="J1690" s="135" t="e">
        <f t="shared" ca="1" si="143"/>
        <v>#N/A</v>
      </c>
      <c r="N1690" s="135" t="e">
        <f t="shared" ca="1" si="144"/>
        <v>#N/A</v>
      </c>
      <c r="S1690" s="135" t="e">
        <f t="shared" ca="1" si="145"/>
        <v>#N/A</v>
      </c>
    </row>
    <row r="1691" spans="1:21">
      <c r="A1691" s="133">
        <f t="shared" si="146"/>
        <v>29</v>
      </c>
      <c r="E1691" s="133">
        <v>10</v>
      </c>
      <c r="F1691" s="135" t="e">
        <f t="shared" ca="1" si="142"/>
        <v>#N/A</v>
      </c>
      <c r="N1691" s="135" t="e">
        <f t="shared" ca="1" si="144"/>
        <v>#N/A</v>
      </c>
      <c r="S1691" s="135" t="e">
        <f t="shared" ca="1" si="145"/>
        <v>#N/A</v>
      </c>
    </row>
    <row r="1692" spans="1:21">
      <c r="A1692" s="133">
        <f t="shared" si="146"/>
        <v>29</v>
      </c>
      <c r="E1692" s="133">
        <v>11</v>
      </c>
      <c r="F1692" s="135" t="e">
        <f t="shared" ca="1" si="142"/>
        <v>#N/A</v>
      </c>
      <c r="N1692" s="135" t="e">
        <f t="shared" ca="1" si="144"/>
        <v>#N/A</v>
      </c>
      <c r="S1692" s="135" t="e">
        <f t="shared" ca="1" si="145"/>
        <v>#N/A</v>
      </c>
    </row>
    <row r="1693" spans="1:21">
      <c r="A1693" s="133">
        <f t="shared" si="146"/>
        <v>29</v>
      </c>
      <c r="E1693" s="133">
        <v>12</v>
      </c>
      <c r="F1693" s="135" t="e">
        <f t="shared" ca="1" si="142"/>
        <v>#N/A</v>
      </c>
      <c r="N1693" s="135" t="e">
        <f t="shared" ca="1" si="144"/>
        <v>#N/A</v>
      </c>
      <c r="S1693" s="135" t="e">
        <f t="shared" ca="1" si="145"/>
        <v>#N/A</v>
      </c>
    </row>
    <row r="1694" spans="1:21">
      <c r="A1694" s="133">
        <f t="shared" si="146"/>
        <v>29</v>
      </c>
      <c r="E1694" s="133">
        <v>13</v>
      </c>
      <c r="F1694" s="135" t="e">
        <f t="shared" ca="1" si="142"/>
        <v>#N/A</v>
      </c>
      <c r="N1694" s="135" t="e">
        <f t="shared" ca="1" si="144"/>
        <v>#N/A</v>
      </c>
      <c r="S1694" s="135" t="e">
        <f t="shared" ca="1" si="145"/>
        <v>#N/A</v>
      </c>
    </row>
    <row r="1695" spans="1:21">
      <c r="A1695" s="133">
        <f t="shared" si="146"/>
        <v>29</v>
      </c>
      <c r="E1695" s="133">
        <v>14</v>
      </c>
      <c r="F1695" s="135" t="e">
        <f t="shared" ca="1" si="142"/>
        <v>#N/A</v>
      </c>
      <c r="N1695" s="135" t="e">
        <f t="shared" ca="1" si="144"/>
        <v>#N/A</v>
      </c>
      <c r="S1695" s="135" t="e">
        <f t="shared" ca="1" si="145"/>
        <v>#N/A</v>
      </c>
    </row>
    <row r="1696" spans="1:21">
      <c r="A1696" s="133">
        <f t="shared" si="146"/>
        <v>29</v>
      </c>
      <c r="E1696" s="133">
        <v>15</v>
      </c>
      <c r="F1696" s="135" t="e">
        <f t="shared" ca="1" si="142"/>
        <v>#N/A</v>
      </c>
      <c r="N1696" s="135" t="e">
        <f t="shared" ca="1" si="144"/>
        <v>#N/A</v>
      </c>
      <c r="S1696" s="135" t="e">
        <f t="shared" ca="1" si="145"/>
        <v>#N/A</v>
      </c>
    </row>
    <row r="1697" spans="1:19">
      <c r="A1697" s="133">
        <f t="shared" si="146"/>
        <v>29</v>
      </c>
      <c r="E1697" s="133">
        <v>16</v>
      </c>
      <c r="F1697" s="135" t="e">
        <f t="shared" ca="1" si="142"/>
        <v>#N/A</v>
      </c>
      <c r="N1697" s="135" t="e">
        <f t="shared" ca="1" si="144"/>
        <v>#N/A</v>
      </c>
      <c r="S1697" s="135" t="e">
        <f t="shared" ca="1" si="145"/>
        <v>#N/A</v>
      </c>
    </row>
    <row r="1698" spans="1:19">
      <c r="A1698" s="133">
        <f t="shared" si="146"/>
        <v>29</v>
      </c>
      <c r="E1698" s="133">
        <v>17</v>
      </c>
      <c r="F1698" s="135" t="e">
        <f t="shared" ca="1" si="142"/>
        <v>#N/A</v>
      </c>
      <c r="N1698" s="135" t="e">
        <f t="shared" ca="1" si="144"/>
        <v>#N/A</v>
      </c>
      <c r="S1698" s="135" t="e">
        <f t="shared" ca="1" si="145"/>
        <v>#N/A</v>
      </c>
    </row>
    <row r="1699" spans="1:19">
      <c r="A1699" s="133">
        <f t="shared" si="146"/>
        <v>29</v>
      </c>
      <c r="E1699" s="133">
        <v>18</v>
      </c>
      <c r="F1699" s="135" t="e">
        <f t="shared" ca="1" si="142"/>
        <v>#N/A</v>
      </c>
      <c r="N1699" s="135" t="e">
        <f t="shared" ca="1" si="144"/>
        <v>#N/A</v>
      </c>
      <c r="S1699" s="135" t="e">
        <f t="shared" ca="1" si="145"/>
        <v>#N/A</v>
      </c>
    </row>
    <row r="1700" spans="1:19">
      <c r="A1700" s="133">
        <f t="shared" si="146"/>
        <v>29</v>
      </c>
      <c r="E1700" s="133">
        <v>19</v>
      </c>
      <c r="F1700" s="135" t="e">
        <f t="shared" ca="1" si="142"/>
        <v>#N/A</v>
      </c>
      <c r="N1700" s="135" t="e">
        <f t="shared" ca="1" si="144"/>
        <v>#N/A</v>
      </c>
      <c r="S1700" s="135" t="e">
        <f t="shared" ca="1" si="145"/>
        <v>#N/A</v>
      </c>
    </row>
    <row r="1701" spans="1:19">
      <c r="A1701" s="133">
        <f t="shared" si="146"/>
        <v>29</v>
      </c>
      <c r="E1701" s="133">
        <v>20</v>
      </c>
      <c r="F1701" s="135" t="e">
        <f t="shared" ca="1" si="142"/>
        <v>#N/A</v>
      </c>
      <c r="N1701" s="135" t="e">
        <f t="shared" ca="1" si="144"/>
        <v>#N/A</v>
      </c>
      <c r="S1701" s="135" t="e">
        <f t="shared" ca="1" si="145"/>
        <v>#N/A</v>
      </c>
    </row>
    <row r="1702" spans="1:19">
      <c r="A1702" s="133">
        <f t="shared" si="146"/>
        <v>29</v>
      </c>
      <c r="E1702" s="133">
        <v>21</v>
      </c>
      <c r="F1702" s="135" t="e">
        <f t="shared" ca="1" si="142"/>
        <v>#N/A</v>
      </c>
      <c r="N1702" s="135" t="e">
        <f t="shared" ca="1" si="144"/>
        <v>#N/A</v>
      </c>
      <c r="S1702" s="135" t="e">
        <f t="shared" ca="1" si="145"/>
        <v>#N/A</v>
      </c>
    </row>
    <row r="1703" spans="1:19">
      <c r="A1703" s="133">
        <f t="shared" si="146"/>
        <v>29</v>
      </c>
      <c r="E1703" s="133">
        <v>22</v>
      </c>
      <c r="F1703" s="135" t="e">
        <f t="shared" ca="1" si="142"/>
        <v>#N/A</v>
      </c>
      <c r="N1703" s="135" t="e">
        <f t="shared" ca="1" si="144"/>
        <v>#N/A</v>
      </c>
      <c r="S1703" s="135" t="e">
        <f t="shared" ca="1" si="145"/>
        <v>#N/A</v>
      </c>
    </row>
    <row r="1704" spans="1:19">
      <c r="A1704" s="133">
        <f t="shared" si="146"/>
        <v>29</v>
      </c>
      <c r="E1704" s="133">
        <v>23</v>
      </c>
      <c r="F1704" s="135" t="e">
        <f t="shared" ca="1" si="142"/>
        <v>#N/A</v>
      </c>
      <c r="N1704" s="135" t="e">
        <f t="shared" ca="1" si="144"/>
        <v>#N/A</v>
      </c>
      <c r="S1704" s="135" t="e">
        <f t="shared" ca="1" si="145"/>
        <v>#N/A</v>
      </c>
    </row>
    <row r="1705" spans="1:19">
      <c r="A1705" s="133">
        <f t="shared" si="146"/>
        <v>29</v>
      </c>
      <c r="E1705" s="133">
        <v>24</v>
      </c>
      <c r="S1705" s="135" t="e">
        <f t="shared" ca="1" si="145"/>
        <v>#N/A</v>
      </c>
    </row>
    <row r="1706" spans="1:19">
      <c r="A1706" s="133">
        <f t="shared" si="146"/>
        <v>29</v>
      </c>
      <c r="E1706" s="133">
        <v>25</v>
      </c>
      <c r="S1706" s="135" t="e">
        <f t="shared" ca="1" si="145"/>
        <v>#N/A</v>
      </c>
    </row>
    <row r="1707" spans="1:19">
      <c r="A1707" s="133">
        <f t="shared" si="146"/>
        <v>29</v>
      </c>
      <c r="E1707" s="133">
        <v>26</v>
      </c>
      <c r="S1707" s="135" t="e">
        <f t="shared" ca="1" si="145"/>
        <v>#N/A</v>
      </c>
    </row>
    <row r="1708" spans="1:19">
      <c r="A1708" s="133">
        <f t="shared" si="146"/>
        <v>29</v>
      </c>
      <c r="E1708" s="133">
        <v>27</v>
      </c>
      <c r="S1708" s="135" t="e">
        <f t="shared" ca="1" si="145"/>
        <v>#N/A</v>
      </c>
    </row>
    <row r="1709" spans="1:19">
      <c r="A1709" s="133">
        <f t="shared" si="146"/>
        <v>29</v>
      </c>
      <c r="E1709" s="133">
        <v>28</v>
      </c>
      <c r="S1709" s="135" t="e">
        <f t="shared" ca="1" si="145"/>
        <v>#N/A</v>
      </c>
    </row>
    <row r="1710" spans="1:19">
      <c r="A1710" s="133">
        <f t="shared" si="146"/>
        <v>29</v>
      </c>
      <c r="E1710" s="133">
        <v>29</v>
      </c>
      <c r="S1710" s="135" t="e">
        <f t="shared" ca="1" si="145"/>
        <v>#N/A</v>
      </c>
    </row>
    <row r="1711" spans="1:19">
      <c r="A1711" s="133">
        <f t="shared" si="146"/>
        <v>29</v>
      </c>
      <c r="E1711" s="133">
        <v>30</v>
      </c>
      <c r="S1711" s="135" t="e">
        <f t="shared" ca="1" si="145"/>
        <v>#N/A</v>
      </c>
    </row>
    <row r="1712" spans="1:19">
      <c r="A1712" s="133">
        <f t="shared" si="146"/>
        <v>29</v>
      </c>
      <c r="E1712" s="133">
        <v>31</v>
      </c>
      <c r="S1712" s="135" t="e">
        <f t="shared" ca="1" si="145"/>
        <v>#N/A</v>
      </c>
    </row>
    <row r="1713" spans="1:19">
      <c r="A1713" s="133">
        <f t="shared" si="146"/>
        <v>29</v>
      </c>
      <c r="E1713" s="133">
        <v>32</v>
      </c>
      <c r="S1713" s="135" t="e">
        <f t="shared" ca="1" si="145"/>
        <v>#N/A</v>
      </c>
    </row>
    <row r="1714" spans="1:19">
      <c r="A1714" s="133">
        <f t="shared" si="146"/>
        <v>29</v>
      </c>
      <c r="E1714" s="133">
        <v>33</v>
      </c>
      <c r="S1714" s="135" t="e">
        <f t="shared" ca="1" si="145"/>
        <v>#N/A</v>
      </c>
    </row>
    <row r="1715" spans="1:19">
      <c r="A1715" s="133">
        <f t="shared" si="146"/>
        <v>29</v>
      </c>
      <c r="E1715" s="133">
        <v>34</v>
      </c>
      <c r="S1715" s="135" t="e">
        <f t="shared" ca="1" si="145"/>
        <v>#N/A</v>
      </c>
    </row>
    <row r="1716" spans="1:19">
      <c r="A1716" s="133">
        <f t="shared" si="146"/>
        <v>29</v>
      </c>
      <c r="E1716" s="133">
        <v>35</v>
      </c>
      <c r="S1716" s="135" t="e">
        <f t="shared" ca="1" si="145"/>
        <v>#N/A</v>
      </c>
    </row>
    <row r="1717" spans="1:19">
      <c r="A1717" s="133">
        <f t="shared" si="146"/>
        <v>29</v>
      </c>
      <c r="E1717" s="133">
        <v>36</v>
      </c>
      <c r="S1717" s="135" t="e">
        <f t="shared" ca="1" si="145"/>
        <v>#N/A</v>
      </c>
    </row>
    <row r="1718" spans="1:19">
      <c r="A1718" s="133">
        <f t="shared" si="146"/>
        <v>29</v>
      </c>
      <c r="E1718" s="133">
        <v>37</v>
      </c>
      <c r="S1718" s="135" t="e">
        <f t="shared" ca="1" si="145"/>
        <v>#N/A</v>
      </c>
    </row>
    <row r="1719" spans="1:19">
      <c r="A1719" s="133">
        <f t="shared" si="146"/>
        <v>29</v>
      </c>
      <c r="E1719" s="133">
        <v>38</v>
      </c>
      <c r="S1719" s="135" t="e">
        <f t="shared" ca="1" si="145"/>
        <v>#N/A</v>
      </c>
    </row>
    <row r="1720" spans="1:19">
      <c r="A1720" s="133">
        <f t="shared" si="146"/>
        <v>29</v>
      </c>
      <c r="E1720" s="133">
        <v>39</v>
      </c>
      <c r="S1720" s="135" t="e">
        <f t="shared" ca="1" si="145"/>
        <v>#N/A</v>
      </c>
    </row>
    <row r="1721" spans="1:19">
      <c r="A1721" s="133">
        <f t="shared" si="146"/>
        <v>29</v>
      </c>
      <c r="E1721" s="133">
        <v>40</v>
      </c>
      <c r="S1721" s="135" t="e">
        <f t="shared" ca="1" si="145"/>
        <v>#N/A</v>
      </c>
    </row>
    <row r="1722" spans="1:19">
      <c r="A1722" s="133">
        <f t="shared" si="146"/>
        <v>29</v>
      </c>
      <c r="E1722" s="133">
        <v>41</v>
      </c>
      <c r="S1722" s="135" t="e">
        <f t="shared" ca="1" si="145"/>
        <v>#N/A</v>
      </c>
    </row>
    <row r="1723" spans="1:19">
      <c r="A1723" s="133">
        <f t="shared" si="146"/>
        <v>29</v>
      </c>
      <c r="E1723" s="133">
        <v>42</v>
      </c>
      <c r="S1723" s="135" t="e">
        <f t="shared" ca="1" si="145"/>
        <v>#N/A</v>
      </c>
    </row>
    <row r="1724" spans="1:19">
      <c r="A1724" s="133">
        <f t="shared" si="146"/>
        <v>29</v>
      </c>
      <c r="E1724" s="133">
        <v>43</v>
      </c>
      <c r="S1724" s="135" t="e">
        <f t="shared" ca="1" si="145"/>
        <v>#N/A</v>
      </c>
    </row>
    <row r="1725" spans="1:19">
      <c r="A1725" s="133">
        <f t="shared" si="146"/>
        <v>29</v>
      </c>
      <c r="E1725" s="133">
        <v>44</v>
      </c>
      <c r="S1725" s="135" t="e">
        <f t="shared" ca="1" si="145"/>
        <v>#N/A</v>
      </c>
    </row>
    <row r="1726" spans="1:19">
      <c r="A1726" s="133">
        <f t="shared" si="146"/>
        <v>29</v>
      </c>
      <c r="E1726" s="133">
        <v>45</v>
      </c>
      <c r="S1726" s="135" t="e">
        <f t="shared" ca="1" si="145"/>
        <v>#N/A</v>
      </c>
    </row>
    <row r="1727" spans="1:19">
      <c r="A1727" s="133">
        <f t="shared" si="146"/>
        <v>29</v>
      </c>
      <c r="E1727" s="133">
        <v>46</v>
      </c>
      <c r="S1727" s="135" t="e">
        <f t="shared" ca="1" si="145"/>
        <v>#N/A</v>
      </c>
    </row>
    <row r="1728" spans="1:19">
      <c r="A1728" s="133">
        <f t="shared" si="146"/>
        <v>29</v>
      </c>
      <c r="E1728" s="133">
        <v>47</v>
      </c>
      <c r="S1728" s="135" t="e">
        <f t="shared" ca="1" si="145"/>
        <v>#N/A</v>
      </c>
    </row>
    <row r="1729" spans="1:21">
      <c r="A1729" s="133">
        <f t="shared" si="146"/>
        <v>29</v>
      </c>
      <c r="E1729" s="133">
        <v>48</v>
      </c>
      <c r="S1729" s="135" t="e">
        <f t="shared" ca="1" si="145"/>
        <v>#N/A</v>
      </c>
    </row>
    <row r="1730" spans="1:21">
      <c r="A1730" s="133">
        <f t="shared" si="146"/>
        <v>29</v>
      </c>
      <c r="E1730" s="133">
        <v>49</v>
      </c>
      <c r="S1730" s="135" t="e">
        <f t="shared" ca="1" si="145"/>
        <v>#N/A</v>
      </c>
    </row>
    <row r="1731" spans="1:21">
      <c r="A1731" s="133">
        <f t="shared" si="146"/>
        <v>29</v>
      </c>
      <c r="E1731" s="133">
        <v>50</v>
      </c>
      <c r="S1731" s="135" t="e">
        <f t="shared" ca="1" si="145"/>
        <v>#N/A</v>
      </c>
    </row>
    <row r="1732" spans="1:21">
      <c r="A1732" s="133">
        <f t="shared" si="146"/>
        <v>29</v>
      </c>
      <c r="E1732" s="133">
        <v>51</v>
      </c>
      <c r="S1732" s="135" t="e">
        <f t="shared" ca="1" si="145"/>
        <v>#N/A</v>
      </c>
    </row>
    <row r="1733" spans="1:21">
      <c r="A1733" s="133">
        <f t="shared" si="146"/>
        <v>29</v>
      </c>
      <c r="E1733" s="133">
        <v>52</v>
      </c>
      <c r="S1733" s="135" t="e">
        <f t="shared" ca="1" si="145"/>
        <v>#N/A</v>
      </c>
    </row>
    <row r="1742" spans="1:21">
      <c r="A1742" s="133">
        <f>(ROW()+58)/60</f>
        <v>30</v>
      </c>
      <c r="B1742" s="134">
        <f ca="1">INDIRECT("select!E"&amp;TEXT($B$1+A1742,"#"))</f>
        <v>0</v>
      </c>
      <c r="C1742" s="133" t="e">
        <f ca="1">VLOOKUP(B1742,$A$3181:$D$3190,4,0)</f>
        <v>#N/A</v>
      </c>
      <c r="D1742" s="133" t="e">
        <f ca="1">VLOOKUP(B1742,$A$3181:$D$3190,3,0)</f>
        <v>#N/A</v>
      </c>
      <c r="E1742" s="133">
        <v>1</v>
      </c>
      <c r="F1742" s="135" t="e">
        <f t="shared" ref="F1742:F1764" ca="1" si="147">IF(E1742&lt;=INDIRECT("D$"&amp;TEXT(ROW()-E1742+1,"#")),INDIRECT("E$"&amp;TEXT($F$1+INDIRECT("C$"&amp;TEXT(ROW()-E1742+1,"#"))+E1742-1,"#")),"")</f>
        <v>#N/A</v>
      </c>
      <c r="G1742" s="134">
        <f ca="1">INDIRECT("select!G"&amp;TEXT($B$1+A1742,"#"))</f>
        <v>0</v>
      </c>
      <c r="H1742" s="133" t="e">
        <f ca="1">VLOOKUP(G1742,E$3181:G$3219,3,0)</f>
        <v>#N/A</v>
      </c>
      <c r="I1742" s="133" t="e">
        <f ca="1">VLOOKUP(G1742,E$3181:G$3219,2,0)</f>
        <v>#N/A</v>
      </c>
      <c r="J1742" s="135" t="e">
        <f t="shared" ref="J1742:J1750" ca="1" si="148">IF(E1742&lt;=INDIRECT("I$"&amp;TEXT(ROW()-E1742+1,"#")),INDIRECT("H$"&amp;TEXT($F$1+INDIRECT("H$"&amp;TEXT(ROW()-E1742+1,"#"))+E1742-1,"#")),"")</f>
        <v>#N/A</v>
      </c>
      <c r="K1742" s="136">
        <f ca="1">INDIRECT("select!H"&amp;TEXT($B$1+A1742,"#"))</f>
        <v>0</v>
      </c>
      <c r="L1742" s="133" t="e">
        <f ca="1">VLOOKUP(K1742,H$3181:J$3287,3,0)</f>
        <v>#N/A</v>
      </c>
      <c r="M1742" s="133" t="e">
        <f ca="1">VLOOKUP(K1742,H$3181:J$3287,2,0)</f>
        <v>#N/A</v>
      </c>
      <c r="N1742" s="135" t="e">
        <f t="shared" ref="N1742:N1764" ca="1" si="149">IF(E1742&lt;=INDIRECT("M$"&amp;TEXT(ROW()-E1742+1,"#")),INDIRECT("K$"&amp;TEXT($F$1+INDIRECT("L$"&amp;TEXT(ROW()-E1742+1,"#"))+E1742-1,"#")),"")</f>
        <v>#N/A</v>
      </c>
      <c r="O1742" s="136">
        <f ca="1">INDIRECT("select!I"&amp;TEXT($B$1+A1742,"#"))</f>
        <v>0</v>
      </c>
      <c r="Q1742" s="133" t="e">
        <f ca="1">VLOOKUP(O1742,K$3181:O$3570,5,0)</f>
        <v>#N/A</v>
      </c>
      <c r="R1742" s="133" t="e">
        <f ca="1">VLOOKUP(O1742,K$3181:O$3570,4,0)</f>
        <v>#N/A</v>
      </c>
      <c r="S1742" s="135" t="e">
        <f t="shared" ref="S1742:S1793" ca="1" si="150">IF(E1742&lt;=INDIRECT("R$"&amp;TEXT(ROW()-E1742+1,"#")),INDIRECT("P$"&amp;TEXT($F$1+INDIRECT("Q$"&amp;TEXT(ROW()-E1742+1,"#"))+E1742-1,"#")),"")</f>
        <v>#N/A</v>
      </c>
      <c r="T1742" s="133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3">
        <f t="shared" ref="A1743:A1793" si="151">A1742</f>
        <v>30</v>
      </c>
      <c r="E1743" s="133">
        <v>2</v>
      </c>
      <c r="F1743" s="135" t="e">
        <f t="shared" ca="1" si="147"/>
        <v>#N/A</v>
      </c>
      <c r="J1743" s="135" t="e">
        <f t="shared" ca="1" si="148"/>
        <v>#N/A</v>
      </c>
      <c r="N1743" s="135" t="e">
        <f t="shared" ca="1" si="149"/>
        <v>#N/A</v>
      </c>
      <c r="S1743" s="135" t="e">
        <f t="shared" ca="1" si="150"/>
        <v>#N/A</v>
      </c>
    </row>
    <row r="1744" spans="1:21">
      <c r="A1744" s="133">
        <f t="shared" si="151"/>
        <v>30</v>
      </c>
      <c r="E1744" s="133">
        <v>3</v>
      </c>
      <c r="F1744" s="135" t="e">
        <f t="shared" ca="1" si="147"/>
        <v>#N/A</v>
      </c>
      <c r="J1744" s="135" t="e">
        <f t="shared" ca="1" si="148"/>
        <v>#N/A</v>
      </c>
      <c r="N1744" s="135" t="e">
        <f t="shared" ca="1" si="149"/>
        <v>#N/A</v>
      </c>
      <c r="S1744" s="135" t="e">
        <f t="shared" ca="1" si="150"/>
        <v>#N/A</v>
      </c>
    </row>
    <row r="1745" spans="1:19">
      <c r="A1745" s="133">
        <f t="shared" si="151"/>
        <v>30</v>
      </c>
      <c r="E1745" s="133">
        <v>4</v>
      </c>
      <c r="F1745" s="135" t="e">
        <f t="shared" ca="1" si="147"/>
        <v>#N/A</v>
      </c>
      <c r="J1745" s="135" t="e">
        <f t="shared" ca="1" si="148"/>
        <v>#N/A</v>
      </c>
      <c r="N1745" s="135" t="e">
        <f t="shared" ca="1" si="149"/>
        <v>#N/A</v>
      </c>
      <c r="S1745" s="135" t="e">
        <f t="shared" ca="1" si="150"/>
        <v>#N/A</v>
      </c>
    </row>
    <row r="1746" spans="1:19">
      <c r="A1746" s="133">
        <f t="shared" si="151"/>
        <v>30</v>
      </c>
      <c r="E1746" s="133">
        <v>5</v>
      </c>
      <c r="F1746" s="135" t="e">
        <f t="shared" ca="1" si="147"/>
        <v>#N/A</v>
      </c>
      <c r="J1746" s="135" t="e">
        <f t="shared" ca="1" si="148"/>
        <v>#N/A</v>
      </c>
      <c r="N1746" s="135" t="e">
        <f t="shared" ca="1" si="149"/>
        <v>#N/A</v>
      </c>
      <c r="S1746" s="135" t="e">
        <f t="shared" ca="1" si="150"/>
        <v>#N/A</v>
      </c>
    </row>
    <row r="1747" spans="1:19">
      <c r="A1747" s="133">
        <f t="shared" si="151"/>
        <v>30</v>
      </c>
      <c r="E1747" s="133">
        <v>6</v>
      </c>
      <c r="F1747" s="135" t="e">
        <f t="shared" ca="1" si="147"/>
        <v>#N/A</v>
      </c>
      <c r="J1747" s="135" t="e">
        <f t="shared" ca="1" si="148"/>
        <v>#N/A</v>
      </c>
      <c r="N1747" s="135" t="e">
        <f t="shared" ca="1" si="149"/>
        <v>#N/A</v>
      </c>
      <c r="S1747" s="135" t="e">
        <f t="shared" ca="1" si="150"/>
        <v>#N/A</v>
      </c>
    </row>
    <row r="1748" spans="1:19">
      <c r="A1748" s="133">
        <f t="shared" si="151"/>
        <v>30</v>
      </c>
      <c r="E1748" s="133">
        <v>7</v>
      </c>
      <c r="F1748" s="135" t="e">
        <f t="shared" ca="1" si="147"/>
        <v>#N/A</v>
      </c>
      <c r="J1748" s="135" t="e">
        <f t="shared" ca="1" si="148"/>
        <v>#N/A</v>
      </c>
      <c r="N1748" s="135" t="e">
        <f t="shared" ca="1" si="149"/>
        <v>#N/A</v>
      </c>
      <c r="S1748" s="135" t="e">
        <f t="shared" ca="1" si="150"/>
        <v>#N/A</v>
      </c>
    </row>
    <row r="1749" spans="1:19">
      <c r="A1749" s="133">
        <f t="shared" si="151"/>
        <v>30</v>
      </c>
      <c r="E1749" s="133">
        <v>8</v>
      </c>
      <c r="F1749" s="135" t="e">
        <f t="shared" ca="1" si="147"/>
        <v>#N/A</v>
      </c>
      <c r="J1749" s="135" t="e">
        <f t="shared" ca="1" si="148"/>
        <v>#N/A</v>
      </c>
      <c r="N1749" s="135" t="e">
        <f t="shared" ca="1" si="149"/>
        <v>#N/A</v>
      </c>
      <c r="S1749" s="135" t="e">
        <f t="shared" ca="1" si="150"/>
        <v>#N/A</v>
      </c>
    </row>
    <row r="1750" spans="1:19">
      <c r="A1750" s="133">
        <f t="shared" si="151"/>
        <v>30</v>
      </c>
      <c r="E1750" s="133">
        <v>9</v>
      </c>
      <c r="F1750" s="135" t="e">
        <f t="shared" ca="1" si="147"/>
        <v>#N/A</v>
      </c>
      <c r="J1750" s="135" t="e">
        <f t="shared" ca="1" si="148"/>
        <v>#N/A</v>
      </c>
      <c r="N1750" s="135" t="e">
        <f t="shared" ca="1" si="149"/>
        <v>#N/A</v>
      </c>
      <c r="S1750" s="135" t="e">
        <f t="shared" ca="1" si="150"/>
        <v>#N/A</v>
      </c>
    </row>
    <row r="1751" spans="1:19">
      <c r="A1751" s="133">
        <f t="shared" si="151"/>
        <v>30</v>
      </c>
      <c r="E1751" s="133">
        <v>10</v>
      </c>
      <c r="F1751" s="135" t="e">
        <f t="shared" ca="1" si="147"/>
        <v>#N/A</v>
      </c>
      <c r="N1751" s="135" t="e">
        <f t="shared" ca="1" si="149"/>
        <v>#N/A</v>
      </c>
      <c r="S1751" s="135" t="e">
        <f t="shared" ca="1" si="150"/>
        <v>#N/A</v>
      </c>
    </row>
    <row r="1752" spans="1:19">
      <c r="A1752" s="133">
        <f t="shared" si="151"/>
        <v>30</v>
      </c>
      <c r="E1752" s="133">
        <v>11</v>
      </c>
      <c r="F1752" s="135" t="e">
        <f t="shared" ca="1" si="147"/>
        <v>#N/A</v>
      </c>
      <c r="N1752" s="135" t="e">
        <f t="shared" ca="1" si="149"/>
        <v>#N/A</v>
      </c>
      <c r="S1752" s="135" t="e">
        <f t="shared" ca="1" si="150"/>
        <v>#N/A</v>
      </c>
    </row>
    <row r="1753" spans="1:19">
      <c r="A1753" s="133">
        <f t="shared" si="151"/>
        <v>30</v>
      </c>
      <c r="E1753" s="133">
        <v>12</v>
      </c>
      <c r="F1753" s="135" t="e">
        <f t="shared" ca="1" si="147"/>
        <v>#N/A</v>
      </c>
      <c r="N1753" s="135" t="e">
        <f t="shared" ca="1" si="149"/>
        <v>#N/A</v>
      </c>
      <c r="S1753" s="135" t="e">
        <f t="shared" ca="1" si="150"/>
        <v>#N/A</v>
      </c>
    </row>
    <row r="1754" spans="1:19">
      <c r="A1754" s="133">
        <f t="shared" si="151"/>
        <v>30</v>
      </c>
      <c r="E1754" s="133">
        <v>13</v>
      </c>
      <c r="F1754" s="135" t="e">
        <f t="shared" ca="1" si="147"/>
        <v>#N/A</v>
      </c>
      <c r="N1754" s="135" t="e">
        <f t="shared" ca="1" si="149"/>
        <v>#N/A</v>
      </c>
      <c r="S1754" s="135" t="e">
        <f t="shared" ca="1" si="150"/>
        <v>#N/A</v>
      </c>
    </row>
    <row r="1755" spans="1:19">
      <c r="A1755" s="133">
        <f t="shared" si="151"/>
        <v>30</v>
      </c>
      <c r="E1755" s="133">
        <v>14</v>
      </c>
      <c r="F1755" s="135" t="e">
        <f t="shared" ca="1" si="147"/>
        <v>#N/A</v>
      </c>
      <c r="N1755" s="135" t="e">
        <f t="shared" ca="1" si="149"/>
        <v>#N/A</v>
      </c>
      <c r="S1755" s="135" t="e">
        <f t="shared" ca="1" si="150"/>
        <v>#N/A</v>
      </c>
    </row>
    <row r="1756" spans="1:19">
      <c r="A1756" s="133">
        <f t="shared" si="151"/>
        <v>30</v>
      </c>
      <c r="E1756" s="133">
        <v>15</v>
      </c>
      <c r="F1756" s="135" t="e">
        <f t="shared" ca="1" si="147"/>
        <v>#N/A</v>
      </c>
      <c r="N1756" s="135" t="e">
        <f t="shared" ca="1" si="149"/>
        <v>#N/A</v>
      </c>
      <c r="S1756" s="135" t="e">
        <f t="shared" ca="1" si="150"/>
        <v>#N/A</v>
      </c>
    </row>
    <row r="1757" spans="1:19">
      <c r="A1757" s="133">
        <f t="shared" si="151"/>
        <v>30</v>
      </c>
      <c r="E1757" s="133">
        <v>16</v>
      </c>
      <c r="F1757" s="135" t="e">
        <f t="shared" ca="1" si="147"/>
        <v>#N/A</v>
      </c>
      <c r="N1757" s="135" t="e">
        <f t="shared" ca="1" si="149"/>
        <v>#N/A</v>
      </c>
      <c r="S1757" s="135" t="e">
        <f t="shared" ca="1" si="150"/>
        <v>#N/A</v>
      </c>
    </row>
    <row r="1758" spans="1:19">
      <c r="A1758" s="133">
        <f t="shared" si="151"/>
        <v>30</v>
      </c>
      <c r="E1758" s="133">
        <v>17</v>
      </c>
      <c r="F1758" s="135" t="e">
        <f t="shared" ca="1" si="147"/>
        <v>#N/A</v>
      </c>
      <c r="N1758" s="135" t="e">
        <f t="shared" ca="1" si="149"/>
        <v>#N/A</v>
      </c>
      <c r="S1758" s="135" t="e">
        <f t="shared" ca="1" si="150"/>
        <v>#N/A</v>
      </c>
    </row>
    <row r="1759" spans="1:19">
      <c r="A1759" s="133">
        <f t="shared" si="151"/>
        <v>30</v>
      </c>
      <c r="E1759" s="133">
        <v>18</v>
      </c>
      <c r="F1759" s="135" t="e">
        <f t="shared" ca="1" si="147"/>
        <v>#N/A</v>
      </c>
      <c r="N1759" s="135" t="e">
        <f t="shared" ca="1" si="149"/>
        <v>#N/A</v>
      </c>
      <c r="S1759" s="135" t="e">
        <f t="shared" ca="1" si="150"/>
        <v>#N/A</v>
      </c>
    </row>
    <row r="1760" spans="1:19">
      <c r="A1760" s="133">
        <f t="shared" si="151"/>
        <v>30</v>
      </c>
      <c r="E1760" s="133">
        <v>19</v>
      </c>
      <c r="F1760" s="135" t="e">
        <f t="shared" ca="1" si="147"/>
        <v>#N/A</v>
      </c>
      <c r="N1760" s="135" t="e">
        <f t="shared" ca="1" si="149"/>
        <v>#N/A</v>
      </c>
      <c r="S1760" s="135" t="e">
        <f t="shared" ca="1" si="150"/>
        <v>#N/A</v>
      </c>
    </row>
    <row r="1761" spans="1:19">
      <c r="A1761" s="133">
        <f t="shared" si="151"/>
        <v>30</v>
      </c>
      <c r="E1761" s="133">
        <v>20</v>
      </c>
      <c r="F1761" s="135" t="e">
        <f t="shared" ca="1" si="147"/>
        <v>#N/A</v>
      </c>
      <c r="N1761" s="135" t="e">
        <f t="shared" ca="1" si="149"/>
        <v>#N/A</v>
      </c>
      <c r="S1761" s="135" t="e">
        <f t="shared" ca="1" si="150"/>
        <v>#N/A</v>
      </c>
    </row>
    <row r="1762" spans="1:19">
      <c r="A1762" s="133">
        <f t="shared" si="151"/>
        <v>30</v>
      </c>
      <c r="E1762" s="133">
        <v>21</v>
      </c>
      <c r="F1762" s="135" t="e">
        <f t="shared" ca="1" si="147"/>
        <v>#N/A</v>
      </c>
      <c r="N1762" s="135" t="e">
        <f t="shared" ca="1" si="149"/>
        <v>#N/A</v>
      </c>
      <c r="S1762" s="135" t="e">
        <f t="shared" ca="1" si="150"/>
        <v>#N/A</v>
      </c>
    </row>
    <row r="1763" spans="1:19">
      <c r="A1763" s="133">
        <f t="shared" si="151"/>
        <v>30</v>
      </c>
      <c r="E1763" s="133">
        <v>22</v>
      </c>
      <c r="F1763" s="135" t="e">
        <f t="shared" ca="1" si="147"/>
        <v>#N/A</v>
      </c>
      <c r="N1763" s="135" t="e">
        <f t="shared" ca="1" si="149"/>
        <v>#N/A</v>
      </c>
      <c r="S1763" s="135" t="e">
        <f t="shared" ca="1" si="150"/>
        <v>#N/A</v>
      </c>
    </row>
    <row r="1764" spans="1:19">
      <c r="A1764" s="133">
        <f t="shared" si="151"/>
        <v>30</v>
      </c>
      <c r="E1764" s="133">
        <v>23</v>
      </c>
      <c r="F1764" s="135" t="e">
        <f t="shared" ca="1" si="147"/>
        <v>#N/A</v>
      </c>
      <c r="N1764" s="135" t="e">
        <f t="shared" ca="1" si="149"/>
        <v>#N/A</v>
      </c>
      <c r="S1764" s="135" t="e">
        <f t="shared" ca="1" si="150"/>
        <v>#N/A</v>
      </c>
    </row>
    <row r="1765" spans="1:19">
      <c r="A1765" s="133">
        <f t="shared" si="151"/>
        <v>30</v>
      </c>
      <c r="E1765" s="133">
        <v>24</v>
      </c>
      <c r="S1765" s="135" t="e">
        <f t="shared" ca="1" si="150"/>
        <v>#N/A</v>
      </c>
    </row>
    <row r="1766" spans="1:19">
      <c r="A1766" s="133">
        <f t="shared" si="151"/>
        <v>30</v>
      </c>
      <c r="E1766" s="133">
        <v>25</v>
      </c>
      <c r="S1766" s="135" t="e">
        <f t="shared" ca="1" si="150"/>
        <v>#N/A</v>
      </c>
    </row>
    <row r="1767" spans="1:19">
      <c r="A1767" s="133">
        <f t="shared" si="151"/>
        <v>30</v>
      </c>
      <c r="E1767" s="133">
        <v>26</v>
      </c>
      <c r="S1767" s="135" t="e">
        <f t="shared" ca="1" si="150"/>
        <v>#N/A</v>
      </c>
    </row>
    <row r="1768" spans="1:19">
      <c r="A1768" s="133">
        <f t="shared" si="151"/>
        <v>30</v>
      </c>
      <c r="E1768" s="133">
        <v>27</v>
      </c>
      <c r="S1768" s="135" t="e">
        <f t="shared" ca="1" si="150"/>
        <v>#N/A</v>
      </c>
    </row>
    <row r="1769" spans="1:19">
      <c r="A1769" s="133">
        <f t="shared" si="151"/>
        <v>30</v>
      </c>
      <c r="E1769" s="133">
        <v>28</v>
      </c>
      <c r="S1769" s="135" t="e">
        <f t="shared" ca="1" si="150"/>
        <v>#N/A</v>
      </c>
    </row>
    <row r="1770" spans="1:19">
      <c r="A1770" s="133">
        <f t="shared" si="151"/>
        <v>30</v>
      </c>
      <c r="E1770" s="133">
        <v>29</v>
      </c>
      <c r="S1770" s="135" t="e">
        <f t="shared" ca="1" si="150"/>
        <v>#N/A</v>
      </c>
    </row>
    <row r="1771" spans="1:19">
      <c r="A1771" s="133">
        <f t="shared" si="151"/>
        <v>30</v>
      </c>
      <c r="E1771" s="133">
        <v>30</v>
      </c>
      <c r="S1771" s="135" t="e">
        <f t="shared" ca="1" si="150"/>
        <v>#N/A</v>
      </c>
    </row>
    <row r="1772" spans="1:19">
      <c r="A1772" s="133">
        <f t="shared" si="151"/>
        <v>30</v>
      </c>
      <c r="E1772" s="133">
        <v>31</v>
      </c>
      <c r="S1772" s="135" t="e">
        <f t="shared" ca="1" si="150"/>
        <v>#N/A</v>
      </c>
    </row>
    <row r="1773" spans="1:19">
      <c r="A1773" s="133">
        <f t="shared" si="151"/>
        <v>30</v>
      </c>
      <c r="E1773" s="133">
        <v>32</v>
      </c>
      <c r="S1773" s="135" t="e">
        <f t="shared" ca="1" si="150"/>
        <v>#N/A</v>
      </c>
    </row>
    <row r="1774" spans="1:19">
      <c r="A1774" s="133">
        <f t="shared" si="151"/>
        <v>30</v>
      </c>
      <c r="E1774" s="133">
        <v>33</v>
      </c>
      <c r="S1774" s="135" t="e">
        <f t="shared" ca="1" si="150"/>
        <v>#N/A</v>
      </c>
    </row>
    <row r="1775" spans="1:19">
      <c r="A1775" s="133">
        <f t="shared" si="151"/>
        <v>30</v>
      </c>
      <c r="E1775" s="133">
        <v>34</v>
      </c>
      <c r="S1775" s="135" t="e">
        <f t="shared" ca="1" si="150"/>
        <v>#N/A</v>
      </c>
    </row>
    <row r="1776" spans="1:19">
      <c r="A1776" s="133">
        <f t="shared" si="151"/>
        <v>30</v>
      </c>
      <c r="E1776" s="133">
        <v>35</v>
      </c>
      <c r="S1776" s="135" t="e">
        <f t="shared" ca="1" si="150"/>
        <v>#N/A</v>
      </c>
    </row>
    <row r="1777" spans="1:19">
      <c r="A1777" s="133">
        <f t="shared" si="151"/>
        <v>30</v>
      </c>
      <c r="E1777" s="133">
        <v>36</v>
      </c>
      <c r="S1777" s="135" t="e">
        <f t="shared" ca="1" si="150"/>
        <v>#N/A</v>
      </c>
    </row>
    <row r="1778" spans="1:19">
      <c r="A1778" s="133">
        <f t="shared" si="151"/>
        <v>30</v>
      </c>
      <c r="E1778" s="133">
        <v>37</v>
      </c>
      <c r="S1778" s="135" t="e">
        <f t="shared" ca="1" si="150"/>
        <v>#N/A</v>
      </c>
    </row>
    <row r="1779" spans="1:19">
      <c r="A1779" s="133">
        <f t="shared" si="151"/>
        <v>30</v>
      </c>
      <c r="E1779" s="133">
        <v>38</v>
      </c>
      <c r="S1779" s="135" t="e">
        <f t="shared" ca="1" si="150"/>
        <v>#N/A</v>
      </c>
    </row>
    <row r="1780" spans="1:19">
      <c r="A1780" s="133">
        <f t="shared" si="151"/>
        <v>30</v>
      </c>
      <c r="E1780" s="133">
        <v>39</v>
      </c>
      <c r="S1780" s="135" t="e">
        <f t="shared" ca="1" si="150"/>
        <v>#N/A</v>
      </c>
    </row>
    <row r="1781" spans="1:19">
      <c r="A1781" s="133">
        <f t="shared" si="151"/>
        <v>30</v>
      </c>
      <c r="E1781" s="133">
        <v>40</v>
      </c>
      <c r="S1781" s="135" t="e">
        <f t="shared" ca="1" si="150"/>
        <v>#N/A</v>
      </c>
    </row>
    <row r="1782" spans="1:19">
      <c r="A1782" s="133">
        <f t="shared" si="151"/>
        <v>30</v>
      </c>
      <c r="E1782" s="133">
        <v>41</v>
      </c>
      <c r="S1782" s="135" t="e">
        <f t="shared" ca="1" si="150"/>
        <v>#N/A</v>
      </c>
    </row>
    <row r="1783" spans="1:19">
      <c r="A1783" s="133">
        <f t="shared" si="151"/>
        <v>30</v>
      </c>
      <c r="E1783" s="133">
        <v>42</v>
      </c>
      <c r="S1783" s="135" t="e">
        <f t="shared" ca="1" si="150"/>
        <v>#N/A</v>
      </c>
    </row>
    <row r="1784" spans="1:19">
      <c r="A1784" s="133">
        <f t="shared" si="151"/>
        <v>30</v>
      </c>
      <c r="E1784" s="133">
        <v>43</v>
      </c>
      <c r="S1784" s="135" t="e">
        <f t="shared" ca="1" si="150"/>
        <v>#N/A</v>
      </c>
    </row>
    <row r="1785" spans="1:19">
      <c r="A1785" s="133">
        <f t="shared" si="151"/>
        <v>30</v>
      </c>
      <c r="E1785" s="133">
        <v>44</v>
      </c>
      <c r="S1785" s="135" t="e">
        <f t="shared" ca="1" si="150"/>
        <v>#N/A</v>
      </c>
    </row>
    <row r="1786" spans="1:19">
      <c r="A1786" s="133">
        <f t="shared" si="151"/>
        <v>30</v>
      </c>
      <c r="E1786" s="133">
        <v>45</v>
      </c>
      <c r="S1786" s="135" t="e">
        <f t="shared" ca="1" si="150"/>
        <v>#N/A</v>
      </c>
    </row>
    <row r="1787" spans="1:19">
      <c r="A1787" s="133">
        <f t="shared" si="151"/>
        <v>30</v>
      </c>
      <c r="E1787" s="133">
        <v>46</v>
      </c>
      <c r="S1787" s="135" t="e">
        <f t="shared" ca="1" si="150"/>
        <v>#N/A</v>
      </c>
    </row>
    <row r="1788" spans="1:19">
      <c r="A1788" s="133">
        <f t="shared" si="151"/>
        <v>30</v>
      </c>
      <c r="E1788" s="133">
        <v>47</v>
      </c>
      <c r="S1788" s="135" t="e">
        <f t="shared" ca="1" si="150"/>
        <v>#N/A</v>
      </c>
    </row>
    <row r="1789" spans="1:19">
      <c r="A1789" s="133">
        <f t="shared" si="151"/>
        <v>30</v>
      </c>
      <c r="E1789" s="133">
        <v>48</v>
      </c>
      <c r="S1789" s="135" t="e">
        <f t="shared" ca="1" si="150"/>
        <v>#N/A</v>
      </c>
    </row>
    <row r="1790" spans="1:19">
      <c r="A1790" s="133">
        <f t="shared" si="151"/>
        <v>30</v>
      </c>
      <c r="E1790" s="133">
        <v>49</v>
      </c>
      <c r="S1790" s="135" t="e">
        <f t="shared" ca="1" si="150"/>
        <v>#N/A</v>
      </c>
    </row>
    <row r="1791" spans="1:19">
      <c r="A1791" s="133">
        <f t="shared" si="151"/>
        <v>30</v>
      </c>
      <c r="E1791" s="133">
        <v>50</v>
      </c>
      <c r="S1791" s="135" t="e">
        <f t="shared" ca="1" si="150"/>
        <v>#N/A</v>
      </c>
    </row>
    <row r="1792" spans="1:19">
      <c r="A1792" s="133">
        <f t="shared" si="151"/>
        <v>30</v>
      </c>
      <c r="E1792" s="133">
        <v>51</v>
      </c>
      <c r="S1792" s="135" t="e">
        <f t="shared" ca="1" si="150"/>
        <v>#N/A</v>
      </c>
    </row>
    <row r="1793" spans="1:21">
      <c r="A1793" s="133">
        <f t="shared" si="151"/>
        <v>30</v>
      </c>
      <c r="E1793" s="133">
        <v>52</v>
      </c>
      <c r="S1793" s="135" t="e">
        <f t="shared" ca="1" si="150"/>
        <v>#N/A</v>
      </c>
    </row>
    <row r="1802" spans="1:21">
      <c r="A1802" s="133">
        <f>(ROW()+58)/60</f>
        <v>31</v>
      </c>
      <c r="B1802" s="134">
        <f ca="1">INDIRECT("select!E"&amp;TEXT($B$1+A1802,"#"))</f>
        <v>0</v>
      </c>
      <c r="C1802" s="133" t="e">
        <f ca="1">VLOOKUP(B1802,$A$3181:$D$3190,4,0)</f>
        <v>#N/A</v>
      </c>
      <c r="D1802" s="133" t="e">
        <f ca="1">VLOOKUP(B1802,$A$3181:$D$3190,3,0)</f>
        <v>#N/A</v>
      </c>
      <c r="E1802" s="133">
        <v>1</v>
      </c>
      <c r="F1802" s="135" t="e">
        <f t="shared" ref="F1802:F1824" ca="1" si="152">IF(E1802&lt;=INDIRECT("D$"&amp;TEXT(ROW()-E1802+1,"#")),INDIRECT("E$"&amp;TEXT($F$1+INDIRECT("C$"&amp;TEXT(ROW()-E1802+1,"#"))+E1802-1,"#")),"")</f>
        <v>#N/A</v>
      </c>
      <c r="G1802" s="134">
        <f ca="1">INDIRECT("select!G"&amp;TEXT($B$1+A1802,"#"))</f>
        <v>0</v>
      </c>
      <c r="H1802" s="133" t="e">
        <f ca="1">VLOOKUP(G1802,E$3181:G$3219,3,0)</f>
        <v>#N/A</v>
      </c>
      <c r="I1802" s="133" t="e">
        <f ca="1">VLOOKUP(G1802,E$3181:G$3219,2,0)</f>
        <v>#N/A</v>
      </c>
      <c r="J1802" s="135" t="e">
        <f t="shared" ref="J1802:J1810" ca="1" si="153">IF(E1802&lt;=INDIRECT("I$"&amp;TEXT(ROW()-E1802+1,"#")),INDIRECT("H$"&amp;TEXT($F$1+INDIRECT("H$"&amp;TEXT(ROW()-E1802+1,"#"))+E1802-1,"#")),"")</f>
        <v>#N/A</v>
      </c>
      <c r="K1802" s="136">
        <f ca="1">INDIRECT("select!H"&amp;TEXT($B$1+A1802,"#"))</f>
        <v>0</v>
      </c>
      <c r="L1802" s="133" t="e">
        <f ca="1">VLOOKUP(K1802,H$3181:J$3287,3,0)</f>
        <v>#N/A</v>
      </c>
      <c r="M1802" s="133" t="e">
        <f ca="1">VLOOKUP(K1802,H$3181:J$3287,2,0)</f>
        <v>#N/A</v>
      </c>
      <c r="N1802" s="135" t="e">
        <f t="shared" ref="N1802:N1824" ca="1" si="154">IF(E1802&lt;=INDIRECT("M$"&amp;TEXT(ROW()-E1802+1,"#")),INDIRECT("K$"&amp;TEXT($F$1+INDIRECT("L$"&amp;TEXT(ROW()-E1802+1,"#"))+E1802-1,"#")),"")</f>
        <v>#N/A</v>
      </c>
      <c r="O1802" s="136">
        <f ca="1">INDIRECT("select!I"&amp;TEXT($B$1+A1802,"#"))</f>
        <v>0</v>
      </c>
      <c r="Q1802" s="133" t="e">
        <f ca="1">VLOOKUP(O1802,K$3181:O$3570,5,0)</f>
        <v>#N/A</v>
      </c>
      <c r="R1802" s="133" t="e">
        <f ca="1">VLOOKUP(O1802,K$3181:O$3570,4,0)</f>
        <v>#N/A</v>
      </c>
      <c r="S1802" s="135" t="e">
        <f t="shared" ref="S1802:S1853" ca="1" si="155">IF(E1802&lt;=INDIRECT("R$"&amp;TEXT(ROW()-E1802+1,"#")),INDIRECT("P$"&amp;TEXT($F$1+INDIRECT("Q$"&amp;TEXT(ROW()-E1802+1,"#"))+E1802-1,"#")),"")</f>
        <v>#N/A</v>
      </c>
      <c r="T1802" s="133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3">
        <f t="shared" ref="A1803:A1853" si="156">A1802</f>
        <v>31</v>
      </c>
      <c r="E1803" s="133">
        <v>2</v>
      </c>
      <c r="F1803" s="135" t="e">
        <f t="shared" ca="1" si="152"/>
        <v>#N/A</v>
      </c>
      <c r="J1803" s="135" t="e">
        <f t="shared" ca="1" si="153"/>
        <v>#N/A</v>
      </c>
      <c r="N1803" s="135" t="e">
        <f t="shared" ca="1" si="154"/>
        <v>#N/A</v>
      </c>
      <c r="S1803" s="135" t="e">
        <f t="shared" ca="1" si="155"/>
        <v>#N/A</v>
      </c>
    </row>
    <row r="1804" spans="1:21">
      <c r="A1804" s="133">
        <f t="shared" si="156"/>
        <v>31</v>
      </c>
      <c r="E1804" s="133">
        <v>3</v>
      </c>
      <c r="F1804" s="135" t="e">
        <f t="shared" ca="1" si="152"/>
        <v>#N/A</v>
      </c>
      <c r="J1804" s="135" t="e">
        <f t="shared" ca="1" si="153"/>
        <v>#N/A</v>
      </c>
      <c r="N1804" s="135" t="e">
        <f t="shared" ca="1" si="154"/>
        <v>#N/A</v>
      </c>
      <c r="S1804" s="135" t="e">
        <f t="shared" ca="1" si="155"/>
        <v>#N/A</v>
      </c>
    </row>
    <row r="1805" spans="1:21">
      <c r="A1805" s="133">
        <f t="shared" si="156"/>
        <v>31</v>
      </c>
      <c r="E1805" s="133">
        <v>4</v>
      </c>
      <c r="F1805" s="135" t="e">
        <f t="shared" ca="1" si="152"/>
        <v>#N/A</v>
      </c>
      <c r="J1805" s="135" t="e">
        <f t="shared" ca="1" si="153"/>
        <v>#N/A</v>
      </c>
      <c r="N1805" s="135" t="e">
        <f t="shared" ca="1" si="154"/>
        <v>#N/A</v>
      </c>
      <c r="S1805" s="135" t="e">
        <f t="shared" ca="1" si="155"/>
        <v>#N/A</v>
      </c>
    </row>
    <row r="1806" spans="1:21">
      <c r="A1806" s="133">
        <f t="shared" si="156"/>
        <v>31</v>
      </c>
      <c r="E1806" s="133">
        <v>5</v>
      </c>
      <c r="F1806" s="135" t="e">
        <f t="shared" ca="1" si="152"/>
        <v>#N/A</v>
      </c>
      <c r="J1806" s="135" t="e">
        <f t="shared" ca="1" si="153"/>
        <v>#N/A</v>
      </c>
      <c r="N1806" s="135" t="e">
        <f t="shared" ca="1" si="154"/>
        <v>#N/A</v>
      </c>
      <c r="S1806" s="135" t="e">
        <f t="shared" ca="1" si="155"/>
        <v>#N/A</v>
      </c>
    </row>
    <row r="1807" spans="1:21">
      <c r="A1807" s="133">
        <f t="shared" si="156"/>
        <v>31</v>
      </c>
      <c r="E1807" s="133">
        <v>6</v>
      </c>
      <c r="F1807" s="135" t="e">
        <f t="shared" ca="1" si="152"/>
        <v>#N/A</v>
      </c>
      <c r="J1807" s="135" t="e">
        <f t="shared" ca="1" si="153"/>
        <v>#N/A</v>
      </c>
      <c r="N1807" s="135" t="e">
        <f t="shared" ca="1" si="154"/>
        <v>#N/A</v>
      </c>
      <c r="S1807" s="135" t="e">
        <f t="shared" ca="1" si="155"/>
        <v>#N/A</v>
      </c>
    </row>
    <row r="1808" spans="1:21">
      <c r="A1808" s="133">
        <f t="shared" si="156"/>
        <v>31</v>
      </c>
      <c r="E1808" s="133">
        <v>7</v>
      </c>
      <c r="F1808" s="135" t="e">
        <f t="shared" ca="1" si="152"/>
        <v>#N/A</v>
      </c>
      <c r="J1808" s="135" t="e">
        <f t="shared" ca="1" si="153"/>
        <v>#N/A</v>
      </c>
      <c r="N1808" s="135" t="e">
        <f t="shared" ca="1" si="154"/>
        <v>#N/A</v>
      </c>
      <c r="S1808" s="135" t="e">
        <f t="shared" ca="1" si="155"/>
        <v>#N/A</v>
      </c>
    </row>
    <row r="1809" spans="1:19">
      <c r="A1809" s="133">
        <f t="shared" si="156"/>
        <v>31</v>
      </c>
      <c r="E1809" s="133">
        <v>8</v>
      </c>
      <c r="F1809" s="135" t="e">
        <f t="shared" ca="1" si="152"/>
        <v>#N/A</v>
      </c>
      <c r="J1809" s="135" t="e">
        <f t="shared" ca="1" si="153"/>
        <v>#N/A</v>
      </c>
      <c r="N1809" s="135" t="e">
        <f t="shared" ca="1" si="154"/>
        <v>#N/A</v>
      </c>
      <c r="S1809" s="135" t="e">
        <f t="shared" ca="1" si="155"/>
        <v>#N/A</v>
      </c>
    </row>
    <row r="1810" spans="1:19">
      <c r="A1810" s="133">
        <f t="shared" si="156"/>
        <v>31</v>
      </c>
      <c r="E1810" s="133">
        <v>9</v>
      </c>
      <c r="F1810" s="135" t="e">
        <f t="shared" ca="1" si="152"/>
        <v>#N/A</v>
      </c>
      <c r="J1810" s="135" t="e">
        <f t="shared" ca="1" si="153"/>
        <v>#N/A</v>
      </c>
      <c r="N1810" s="135" t="e">
        <f t="shared" ca="1" si="154"/>
        <v>#N/A</v>
      </c>
      <c r="S1810" s="135" t="e">
        <f t="shared" ca="1" si="155"/>
        <v>#N/A</v>
      </c>
    </row>
    <row r="1811" spans="1:19">
      <c r="A1811" s="133">
        <f t="shared" si="156"/>
        <v>31</v>
      </c>
      <c r="E1811" s="133">
        <v>10</v>
      </c>
      <c r="F1811" s="135" t="e">
        <f t="shared" ca="1" si="152"/>
        <v>#N/A</v>
      </c>
      <c r="N1811" s="135" t="e">
        <f t="shared" ca="1" si="154"/>
        <v>#N/A</v>
      </c>
      <c r="S1811" s="135" t="e">
        <f t="shared" ca="1" si="155"/>
        <v>#N/A</v>
      </c>
    </row>
    <row r="1812" spans="1:19">
      <c r="A1812" s="133">
        <f t="shared" si="156"/>
        <v>31</v>
      </c>
      <c r="E1812" s="133">
        <v>11</v>
      </c>
      <c r="F1812" s="135" t="e">
        <f t="shared" ca="1" si="152"/>
        <v>#N/A</v>
      </c>
      <c r="N1812" s="135" t="e">
        <f t="shared" ca="1" si="154"/>
        <v>#N/A</v>
      </c>
      <c r="S1812" s="135" t="e">
        <f t="shared" ca="1" si="155"/>
        <v>#N/A</v>
      </c>
    </row>
    <row r="1813" spans="1:19">
      <c r="A1813" s="133">
        <f t="shared" si="156"/>
        <v>31</v>
      </c>
      <c r="E1813" s="133">
        <v>12</v>
      </c>
      <c r="F1813" s="135" t="e">
        <f t="shared" ca="1" si="152"/>
        <v>#N/A</v>
      </c>
      <c r="N1813" s="135" t="e">
        <f t="shared" ca="1" si="154"/>
        <v>#N/A</v>
      </c>
      <c r="S1813" s="135" t="e">
        <f t="shared" ca="1" si="155"/>
        <v>#N/A</v>
      </c>
    </row>
    <row r="1814" spans="1:19">
      <c r="A1814" s="133">
        <f t="shared" si="156"/>
        <v>31</v>
      </c>
      <c r="E1814" s="133">
        <v>13</v>
      </c>
      <c r="F1814" s="135" t="e">
        <f t="shared" ca="1" si="152"/>
        <v>#N/A</v>
      </c>
      <c r="N1814" s="135" t="e">
        <f t="shared" ca="1" si="154"/>
        <v>#N/A</v>
      </c>
      <c r="S1814" s="135" t="e">
        <f t="shared" ca="1" si="155"/>
        <v>#N/A</v>
      </c>
    </row>
    <row r="1815" spans="1:19">
      <c r="A1815" s="133">
        <f t="shared" si="156"/>
        <v>31</v>
      </c>
      <c r="E1815" s="133">
        <v>14</v>
      </c>
      <c r="F1815" s="135" t="e">
        <f t="shared" ca="1" si="152"/>
        <v>#N/A</v>
      </c>
      <c r="N1815" s="135" t="e">
        <f t="shared" ca="1" si="154"/>
        <v>#N/A</v>
      </c>
      <c r="S1815" s="135" t="e">
        <f t="shared" ca="1" si="155"/>
        <v>#N/A</v>
      </c>
    </row>
    <row r="1816" spans="1:19">
      <c r="A1816" s="133">
        <f t="shared" si="156"/>
        <v>31</v>
      </c>
      <c r="E1816" s="133">
        <v>15</v>
      </c>
      <c r="F1816" s="135" t="e">
        <f t="shared" ca="1" si="152"/>
        <v>#N/A</v>
      </c>
      <c r="N1816" s="135" t="e">
        <f t="shared" ca="1" si="154"/>
        <v>#N/A</v>
      </c>
      <c r="S1816" s="135" t="e">
        <f t="shared" ca="1" si="155"/>
        <v>#N/A</v>
      </c>
    </row>
    <row r="1817" spans="1:19">
      <c r="A1817" s="133">
        <f t="shared" si="156"/>
        <v>31</v>
      </c>
      <c r="E1817" s="133">
        <v>16</v>
      </c>
      <c r="F1817" s="135" t="e">
        <f t="shared" ca="1" si="152"/>
        <v>#N/A</v>
      </c>
      <c r="N1817" s="135" t="e">
        <f t="shared" ca="1" si="154"/>
        <v>#N/A</v>
      </c>
      <c r="S1817" s="135" t="e">
        <f t="shared" ca="1" si="155"/>
        <v>#N/A</v>
      </c>
    </row>
    <row r="1818" spans="1:19">
      <c r="A1818" s="133">
        <f t="shared" si="156"/>
        <v>31</v>
      </c>
      <c r="E1818" s="133">
        <v>17</v>
      </c>
      <c r="F1818" s="135" t="e">
        <f t="shared" ca="1" si="152"/>
        <v>#N/A</v>
      </c>
      <c r="N1818" s="135" t="e">
        <f t="shared" ca="1" si="154"/>
        <v>#N/A</v>
      </c>
      <c r="S1818" s="135" t="e">
        <f t="shared" ca="1" si="155"/>
        <v>#N/A</v>
      </c>
    </row>
    <row r="1819" spans="1:19">
      <c r="A1819" s="133">
        <f t="shared" si="156"/>
        <v>31</v>
      </c>
      <c r="E1819" s="133">
        <v>18</v>
      </c>
      <c r="F1819" s="135" t="e">
        <f t="shared" ca="1" si="152"/>
        <v>#N/A</v>
      </c>
      <c r="N1819" s="135" t="e">
        <f t="shared" ca="1" si="154"/>
        <v>#N/A</v>
      </c>
      <c r="S1819" s="135" t="e">
        <f t="shared" ca="1" si="155"/>
        <v>#N/A</v>
      </c>
    </row>
    <row r="1820" spans="1:19">
      <c r="A1820" s="133">
        <f t="shared" si="156"/>
        <v>31</v>
      </c>
      <c r="E1820" s="133">
        <v>19</v>
      </c>
      <c r="F1820" s="135" t="e">
        <f t="shared" ca="1" si="152"/>
        <v>#N/A</v>
      </c>
      <c r="N1820" s="135" t="e">
        <f t="shared" ca="1" si="154"/>
        <v>#N/A</v>
      </c>
      <c r="S1820" s="135" t="e">
        <f t="shared" ca="1" si="155"/>
        <v>#N/A</v>
      </c>
    </row>
    <row r="1821" spans="1:19">
      <c r="A1821" s="133">
        <f t="shared" si="156"/>
        <v>31</v>
      </c>
      <c r="E1821" s="133">
        <v>20</v>
      </c>
      <c r="F1821" s="135" t="e">
        <f t="shared" ca="1" si="152"/>
        <v>#N/A</v>
      </c>
      <c r="N1821" s="135" t="e">
        <f t="shared" ca="1" si="154"/>
        <v>#N/A</v>
      </c>
      <c r="S1821" s="135" t="e">
        <f t="shared" ca="1" si="155"/>
        <v>#N/A</v>
      </c>
    </row>
    <row r="1822" spans="1:19">
      <c r="A1822" s="133">
        <f t="shared" si="156"/>
        <v>31</v>
      </c>
      <c r="E1822" s="133">
        <v>21</v>
      </c>
      <c r="F1822" s="135" t="e">
        <f t="shared" ca="1" si="152"/>
        <v>#N/A</v>
      </c>
      <c r="N1822" s="135" t="e">
        <f t="shared" ca="1" si="154"/>
        <v>#N/A</v>
      </c>
      <c r="S1822" s="135" t="e">
        <f t="shared" ca="1" si="155"/>
        <v>#N/A</v>
      </c>
    </row>
    <row r="1823" spans="1:19">
      <c r="A1823" s="133">
        <f t="shared" si="156"/>
        <v>31</v>
      </c>
      <c r="E1823" s="133">
        <v>22</v>
      </c>
      <c r="F1823" s="135" t="e">
        <f t="shared" ca="1" si="152"/>
        <v>#N/A</v>
      </c>
      <c r="N1823" s="135" t="e">
        <f t="shared" ca="1" si="154"/>
        <v>#N/A</v>
      </c>
      <c r="S1823" s="135" t="e">
        <f t="shared" ca="1" si="155"/>
        <v>#N/A</v>
      </c>
    </row>
    <row r="1824" spans="1:19">
      <c r="A1824" s="133">
        <f t="shared" si="156"/>
        <v>31</v>
      </c>
      <c r="E1824" s="133">
        <v>23</v>
      </c>
      <c r="F1824" s="135" t="e">
        <f t="shared" ca="1" si="152"/>
        <v>#N/A</v>
      </c>
      <c r="N1824" s="135" t="e">
        <f t="shared" ca="1" si="154"/>
        <v>#N/A</v>
      </c>
      <c r="S1824" s="135" t="e">
        <f t="shared" ca="1" si="155"/>
        <v>#N/A</v>
      </c>
    </row>
    <row r="1825" spans="1:19">
      <c r="A1825" s="133">
        <f t="shared" si="156"/>
        <v>31</v>
      </c>
      <c r="E1825" s="133">
        <v>24</v>
      </c>
      <c r="S1825" s="135" t="e">
        <f t="shared" ca="1" si="155"/>
        <v>#N/A</v>
      </c>
    </row>
    <row r="1826" spans="1:19">
      <c r="A1826" s="133">
        <f t="shared" si="156"/>
        <v>31</v>
      </c>
      <c r="E1826" s="133">
        <v>25</v>
      </c>
      <c r="S1826" s="135" t="e">
        <f t="shared" ca="1" si="155"/>
        <v>#N/A</v>
      </c>
    </row>
    <row r="1827" spans="1:19">
      <c r="A1827" s="133">
        <f t="shared" si="156"/>
        <v>31</v>
      </c>
      <c r="E1827" s="133">
        <v>26</v>
      </c>
      <c r="S1827" s="135" t="e">
        <f t="shared" ca="1" si="155"/>
        <v>#N/A</v>
      </c>
    </row>
    <row r="1828" spans="1:19">
      <c r="A1828" s="133">
        <f t="shared" si="156"/>
        <v>31</v>
      </c>
      <c r="E1828" s="133">
        <v>27</v>
      </c>
      <c r="S1828" s="135" t="e">
        <f t="shared" ca="1" si="155"/>
        <v>#N/A</v>
      </c>
    </row>
    <row r="1829" spans="1:19">
      <c r="A1829" s="133">
        <f t="shared" si="156"/>
        <v>31</v>
      </c>
      <c r="E1829" s="133">
        <v>28</v>
      </c>
      <c r="S1829" s="135" t="e">
        <f t="shared" ca="1" si="155"/>
        <v>#N/A</v>
      </c>
    </row>
    <row r="1830" spans="1:19">
      <c r="A1830" s="133">
        <f t="shared" si="156"/>
        <v>31</v>
      </c>
      <c r="E1830" s="133">
        <v>29</v>
      </c>
      <c r="S1830" s="135" t="e">
        <f t="shared" ca="1" si="155"/>
        <v>#N/A</v>
      </c>
    </row>
    <row r="1831" spans="1:19">
      <c r="A1831" s="133">
        <f t="shared" si="156"/>
        <v>31</v>
      </c>
      <c r="E1831" s="133">
        <v>30</v>
      </c>
      <c r="S1831" s="135" t="e">
        <f t="shared" ca="1" si="155"/>
        <v>#N/A</v>
      </c>
    </row>
    <row r="1832" spans="1:19">
      <c r="A1832" s="133">
        <f t="shared" si="156"/>
        <v>31</v>
      </c>
      <c r="E1832" s="133">
        <v>31</v>
      </c>
      <c r="S1832" s="135" t="e">
        <f t="shared" ca="1" si="155"/>
        <v>#N/A</v>
      </c>
    </row>
    <row r="1833" spans="1:19">
      <c r="A1833" s="133">
        <f t="shared" si="156"/>
        <v>31</v>
      </c>
      <c r="E1833" s="133">
        <v>32</v>
      </c>
      <c r="S1833" s="135" t="e">
        <f t="shared" ca="1" si="155"/>
        <v>#N/A</v>
      </c>
    </row>
    <row r="1834" spans="1:19">
      <c r="A1834" s="133">
        <f t="shared" si="156"/>
        <v>31</v>
      </c>
      <c r="E1834" s="133">
        <v>33</v>
      </c>
      <c r="S1834" s="135" t="e">
        <f t="shared" ca="1" si="155"/>
        <v>#N/A</v>
      </c>
    </row>
    <row r="1835" spans="1:19">
      <c r="A1835" s="133">
        <f t="shared" si="156"/>
        <v>31</v>
      </c>
      <c r="E1835" s="133">
        <v>34</v>
      </c>
      <c r="S1835" s="135" t="e">
        <f t="shared" ca="1" si="155"/>
        <v>#N/A</v>
      </c>
    </row>
    <row r="1836" spans="1:19">
      <c r="A1836" s="133">
        <f t="shared" si="156"/>
        <v>31</v>
      </c>
      <c r="E1836" s="133">
        <v>35</v>
      </c>
      <c r="S1836" s="135" t="e">
        <f t="shared" ca="1" si="155"/>
        <v>#N/A</v>
      </c>
    </row>
    <row r="1837" spans="1:19">
      <c r="A1837" s="133">
        <f t="shared" si="156"/>
        <v>31</v>
      </c>
      <c r="E1837" s="133">
        <v>36</v>
      </c>
      <c r="S1837" s="135" t="e">
        <f t="shared" ca="1" si="155"/>
        <v>#N/A</v>
      </c>
    </row>
    <row r="1838" spans="1:19">
      <c r="A1838" s="133">
        <f t="shared" si="156"/>
        <v>31</v>
      </c>
      <c r="E1838" s="133">
        <v>37</v>
      </c>
      <c r="S1838" s="135" t="e">
        <f t="shared" ca="1" si="155"/>
        <v>#N/A</v>
      </c>
    </row>
    <row r="1839" spans="1:19">
      <c r="A1839" s="133">
        <f t="shared" si="156"/>
        <v>31</v>
      </c>
      <c r="E1839" s="133">
        <v>38</v>
      </c>
      <c r="S1839" s="135" t="e">
        <f t="shared" ca="1" si="155"/>
        <v>#N/A</v>
      </c>
    </row>
    <row r="1840" spans="1:19">
      <c r="A1840" s="133">
        <f t="shared" si="156"/>
        <v>31</v>
      </c>
      <c r="E1840" s="133">
        <v>39</v>
      </c>
      <c r="S1840" s="135" t="e">
        <f t="shared" ca="1" si="155"/>
        <v>#N/A</v>
      </c>
    </row>
    <row r="1841" spans="1:19">
      <c r="A1841" s="133">
        <f t="shared" si="156"/>
        <v>31</v>
      </c>
      <c r="E1841" s="133">
        <v>40</v>
      </c>
      <c r="S1841" s="135" t="e">
        <f t="shared" ca="1" si="155"/>
        <v>#N/A</v>
      </c>
    </row>
    <row r="1842" spans="1:19">
      <c r="A1842" s="133">
        <f t="shared" si="156"/>
        <v>31</v>
      </c>
      <c r="E1842" s="133">
        <v>41</v>
      </c>
      <c r="S1842" s="135" t="e">
        <f t="shared" ca="1" si="155"/>
        <v>#N/A</v>
      </c>
    </row>
    <row r="1843" spans="1:19">
      <c r="A1843" s="133">
        <f t="shared" si="156"/>
        <v>31</v>
      </c>
      <c r="E1843" s="133">
        <v>42</v>
      </c>
      <c r="S1843" s="135" t="e">
        <f t="shared" ca="1" si="155"/>
        <v>#N/A</v>
      </c>
    </row>
    <row r="1844" spans="1:19">
      <c r="A1844" s="133">
        <f t="shared" si="156"/>
        <v>31</v>
      </c>
      <c r="E1844" s="133">
        <v>43</v>
      </c>
      <c r="S1844" s="135" t="e">
        <f t="shared" ca="1" si="155"/>
        <v>#N/A</v>
      </c>
    </row>
    <row r="1845" spans="1:19">
      <c r="A1845" s="133">
        <f t="shared" si="156"/>
        <v>31</v>
      </c>
      <c r="E1845" s="133">
        <v>44</v>
      </c>
      <c r="S1845" s="135" t="e">
        <f t="shared" ca="1" si="155"/>
        <v>#N/A</v>
      </c>
    </row>
    <row r="1846" spans="1:19">
      <c r="A1846" s="133">
        <f t="shared" si="156"/>
        <v>31</v>
      </c>
      <c r="E1846" s="133">
        <v>45</v>
      </c>
      <c r="S1846" s="135" t="e">
        <f t="shared" ca="1" si="155"/>
        <v>#N/A</v>
      </c>
    </row>
    <row r="1847" spans="1:19">
      <c r="A1847" s="133">
        <f t="shared" si="156"/>
        <v>31</v>
      </c>
      <c r="E1847" s="133">
        <v>46</v>
      </c>
      <c r="S1847" s="135" t="e">
        <f t="shared" ca="1" si="155"/>
        <v>#N/A</v>
      </c>
    </row>
    <row r="1848" spans="1:19">
      <c r="A1848" s="133">
        <f t="shared" si="156"/>
        <v>31</v>
      </c>
      <c r="E1848" s="133">
        <v>47</v>
      </c>
      <c r="S1848" s="135" t="e">
        <f t="shared" ca="1" si="155"/>
        <v>#N/A</v>
      </c>
    </row>
    <row r="1849" spans="1:19">
      <c r="A1849" s="133">
        <f t="shared" si="156"/>
        <v>31</v>
      </c>
      <c r="E1849" s="133">
        <v>48</v>
      </c>
      <c r="S1849" s="135" t="e">
        <f t="shared" ca="1" si="155"/>
        <v>#N/A</v>
      </c>
    </row>
    <row r="1850" spans="1:19">
      <c r="A1850" s="133">
        <f t="shared" si="156"/>
        <v>31</v>
      </c>
      <c r="E1850" s="133">
        <v>49</v>
      </c>
      <c r="S1850" s="135" t="e">
        <f t="shared" ca="1" si="155"/>
        <v>#N/A</v>
      </c>
    </row>
    <row r="1851" spans="1:19">
      <c r="A1851" s="133">
        <f t="shared" si="156"/>
        <v>31</v>
      </c>
      <c r="E1851" s="133">
        <v>50</v>
      </c>
      <c r="S1851" s="135" t="e">
        <f t="shared" ca="1" si="155"/>
        <v>#N/A</v>
      </c>
    </row>
    <row r="1852" spans="1:19">
      <c r="A1852" s="133">
        <f t="shared" si="156"/>
        <v>31</v>
      </c>
      <c r="E1852" s="133">
        <v>51</v>
      </c>
      <c r="S1852" s="135" t="e">
        <f t="shared" ca="1" si="155"/>
        <v>#N/A</v>
      </c>
    </row>
    <row r="1853" spans="1:19">
      <c r="A1853" s="133">
        <f t="shared" si="156"/>
        <v>31</v>
      </c>
      <c r="E1853" s="133">
        <v>52</v>
      </c>
      <c r="S1853" s="135" t="e">
        <f t="shared" ca="1" si="155"/>
        <v>#N/A</v>
      </c>
    </row>
    <row r="1862" spans="1:21">
      <c r="A1862" s="133">
        <f>(ROW()+58)/60</f>
        <v>32</v>
      </c>
      <c r="B1862" s="134">
        <f ca="1">INDIRECT("select!E"&amp;TEXT($B$1+A1862,"#"))</f>
        <v>0</v>
      </c>
      <c r="C1862" s="133" t="e">
        <f ca="1">VLOOKUP(B1862,$A$3181:$D$3190,4,0)</f>
        <v>#N/A</v>
      </c>
      <c r="D1862" s="133" t="e">
        <f ca="1">VLOOKUP(B1862,$A$3181:$D$3190,3,0)</f>
        <v>#N/A</v>
      </c>
      <c r="E1862" s="133">
        <v>1</v>
      </c>
      <c r="F1862" s="135" t="e">
        <f t="shared" ref="F1862:F1884" ca="1" si="157">IF(E1862&lt;=INDIRECT("D$"&amp;TEXT(ROW()-E1862+1,"#")),INDIRECT("E$"&amp;TEXT($F$1+INDIRECT("C$"&amp;TEXT(ROW()-E1862+1,"#"))+E1862-1,"#")),"")</f>
        <v>#N/A</v>
      </c>
      <c r="G1862" s="134">
        <f ca="1">INDIRECT("select!G"&amp;TEXT($B$1+A1862,"#"))</f>
        <v>0</v>
      </c>
      <c r="H1862" s="133" t="e">
        <f ca="1">VLOOKUP(G1862,E$3181:G$3219,3,0)</f>
        <v>#N/A</v>
      </c>
      <c r="I1862" s="133" t="e">
        <f ca="1">VLOOKUP(G1862,E$3181:G$3219,2,0)</f>
        <v>#N/A</v>
      </c>
      <c r="J1862" s="135" t="e">
        <f t="shared" ref="J1862:J1870" ca="1" si="158">IF(E1862&lt;=INDIRECT("I$"&amp;TEXT(ROW()-E1862+1,"#")),INDIRECT("H$"&amp;TEXT($F$1+INDIRECT("H$"&amp;TEXT(ROW()-E1862+1,"#"))+E1862-1,"#")),"")</f>
        <v>#N/A</v>
      </c>
      <c r="K1862" s="136">
        <f ca="1">INDIRECT("select!H"&amp;TEXT($B$1+A1862,"#"))</f>
        <v>0</v>
      </c>
      <c r="L1862" s="133" t="e">
        <f ca="1">VLOOKUP(K1862,H$3181:J$3287,3,0)</f>
        <v>#N/A</v>
      </c>
      <c r="M1862" s="133" t="e">
        <f ca="1">VLOOKUP(K1862,H$3181:J$3287,2,0)</f>
        <v>#N/A</v>
      </c>
      <c r="N1862" s="135" t="e">
        <f t="shared" ref="N1862:N1884" ca="1" si="159">IF(E1862&lt;=INDIRECT("M$"&amp;TEXT(ROW()-E1862+1,"#")),INDIRECT("K$"&amp;TEXT($F$1+INDIRECT("L$"&amp;TEXT(ROW()-E1862+1,"#"))+E1862-1,"#")),"")</f>
        <v>#N/A</v>
      </c>
      <c r="O1862" s="136">
        <f ca="1">INDIRECT("select!I"&amp;TEXT($B$1+A1862,"#"))</f>
        <v>0</v>
      </c>
      <c r="Q1862" s="133" t="e">
        <f ca="1">VLOOKUP(O1862,K$3181:O$3570,5,0)</f>
        <v>#N/A</v>
      </c>
      <c r="R1862" s="133" t="e">
        <f ca="1">VLOOKUP(O1862,K$3181:O$3570,4,0)</f>
        <v>#N/A</v>
      </c>
      <c r="S1862" s="135" t="e">
        <f t="shared" ref="S1862:S1913" ca="1" si="160">IF(E1862&lt;=INDIRECT("R$"&amp;TEXT(ROW()-E1862+1,"#")),INDIRECT("P$"&amp;TEXT($F$1+INDIRECT("Q$"&amp;TEXT(ROW()-E1862+1,"#"))+E1862-1,"#")),"")</f>
        <v>#N/A</v>
      </c>
      <c r="T1862" s="133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3">
        <f t="shared" ref="A1863:A1913" si="161">A1862</f>
        <v>32</v>
      </c>
      <c r="E1863" s="133">
        <v>2</v>
      </c>
      <c r="F1863" s="135" t="e">
        <f t="shared" ca="1" si="157"/>
        <v>#N/A</v>
      </c>
      <c r="J1863" s="135" t="e">
        <f t="shared" ca="1" si="158"/>
        <v>#N/A</v>
      </c>
      <c r="N1863" s="135" t="e">
        <f t="shared" ca="1" si="159"/>
        <v>#N/A</v>
      </c>
      <c r="S1863" s="135" t="e">
        <f t="shared" ca="1" si="160"/>
        <v>#N/A</v>
      </c>
    </row>
    <row r="1864" spans="1:21">
      <c r="A1864" s="133">
        <f t="shared" si="161"/>
        <v>32</v>
      </c>
      <c r="E1864" s="133">
        <v>3</v>
      </c>
      <c r="F1864" s="135" t="e">
        <f t="shared" ca="1" si="157"/>
        <v>#N/A</v>
      </c>
      <c r="J1864" s="135" t="e">
        <f t="shared" ca="1" si="158"/>
        <v>#N/A</v>
      </c>
      <c r="N1864" s="135" t="e">
        <f t="shared" ca="1" si="159"/>
        <v>#N/A</v>
      </c>
      <c r="S1864" s="135" t="e">
        <f t="shared" ca="1" si="160"/>
        <v>#N/A</v>
      </c>
    </row>
    <row r="1865" spans="1:21">
      <c r="A1865" s="133">
        <f t="shared" si="161"/>
        <v>32</v>
      </c>
      <c r="E1865" s="133">
        <v>4</v>
      </c>
      <c r="F1865" s="135" t="e">
        <f t="shared" ca="1" si="157"/>
        <v>#N/A</v>
      </c>
      <c r="J1865" s="135" t="e">
        <f t="shared" ca="1" si="158"/>
        <v>#N/A</v>
      </c>
      <c r="N1865" s="135" t="e">
        <f t="shared" ca="1" si="159"/>
        <v>#N/A</v>
      </c>
      <c r="S1865" s="135" t="e">
        <f t="shared" ca="1" si="160"/>
        <v>#N/A</v>
      </c>
    </row>
    <row r="1866" spans="1:21">
      <c r="A1866" s="133">
        <f t="shared" si="161"/>
        <v>32</v>
      </c>
      <c r="E1866" s="133">
        <v>5</v>
      </c>
      <c r="F1866" s="135" t="e">
        <f t="shared" ca="1" si="157"/>
        <v>#N/A</v>
      </c>
      <c r="J1866" s="135" t="e">
        <f t="shared" ca="1" si="158"/>
        <v>#N/A</v>
      </c>
      <c r="N1866" s="135" t="e">
        <f t="shared" ca="1" si="159"/>
        <v>#N/A</v>
      </c>
      <c r="S1866" s="135" t="e">
        <f t="shared" ca="1" si="160"/>
        <v>#N/A</v>
      </c>
    </row>
    <row r="1867" spans="1:21">
      <c r="A1867" s="133">
        <f t="shared" si="161"/>
        <v>32</v>
      </c>
      <c r="E1867" s="133">
        <v>6</v>
      </c>
      <c r="F1867" s="135" t="e">
        <f t="shared" ca="1" si="157"/>
        <v>#N/A</v>
      </c>
      <c r="J1867" s="135" t="e">
        <f t="shared" ca="1" si="158"/>
        <v>#N/A</v>
      </c>
      <c r="N1867" s="135" t="e">
        <f t="shared" ca="1" si="159"/>
        <v>#N/A</v>
      </c>
      <c r="S1867" s="135" t="e">
        <f t="shared" ca="1" si="160"/>
        <v>#N/A</v>
      </c>
    </row>
    <row r="1868" spans="1:21">
      <c r="A1868" s="133">
        <f t="shared" si="161"/>
        <v>32</v>
      </c>
      <c r="E1868" s="133">
        <v>7</v>
      </c>
      <c r="F1868" s="135" t="e">
        <f t="shared" ca="1" si="157"/>
        <v>#N/A</v>
      </c>
      <c r="J1868" s="135" t="e">
        <f t="shared" ca="1" si="158"/>
        <v>#N/A</v>
      </c>
      <c r="N1868" s="135" t="e">
        <f t="shared" ca="1" si="159"/>
        <v>#N/A</v>
      </c>
      <c r="S1868" s="135" t="e">
        <f t="shared" ca="1" si="160"/>
        <v>#N/A</v>
      </c>
    </row>
    <row r="1869" spans="1:21">
      <c r="A1869" s="133">
        <f t="shared" si="161"/>
        <v>32</v>
      </c>
      <c r="E1869" s="133">
        <v>8</v>
      </c>
      <c r="F1869" s="135" t="e">
        <f t="shared" ca="1" si="157"/>
        <v>#N/A</v>
      </c>
      <c r="J1869" s="135" t="e">
        <f t="shared" ca="1" si="158"/>
        <v>#N/A</v>
      </c>
      <c r="N1869" s="135" t="e">
        <f t="shared" ca="1" si="159"/>
        <v>#N/A</v>
      </c>
      <c r="S1869" s="135" t="e">
        <f t="shared" ca="1" si="160"/>
        <v>#N/A</v>
      </c>
    </row>
    <row r="1870" spans="1:21">
      <c r="A1870" s="133">
        <f t="shared" si="161"/>
        <v>32</v>
      </c>
      <c r="E1870" s="133">
        <v>9</v>
      </c>
      <c r="F1870" s="135" t="e">
        <f t="shared" ca="1" si="157"/>
        <v>#N/A</v>
      </c>
      <c r="J1870" s="135" t="e">
        <f t="shared" ca="1" si="158"/>
        <v>#N/A</v>
      </c>
      <c r="N1870" s="135" t="e">
        <f t="shared" ca="1" si="159"/>
        <v>#N/A</v>
      </c>
      <c r="S1870" s="135" t="e">
        <f t="shared" ca="1" si="160"/>
        <v>#N/A</v>
      </c>
    </row>
    <row r="1871" spans="1:21">
      <c r="A1871" s="133">
        <f t="shared" si="161"/>
        <v>32</v>
      </c>
      <c r="E1871" s="133">
        <v>10</v>
      </c>
      <c r="F1871" s="135" t="e">
        <f t="shared" ca="1" si="157"/>
        <v>#N/A</v>
      </c>
      <c r="N1871" s="135" t="e">
        <f t="shared" ca="1" si="159"/>
        <v>#N/A</v>
      </c>
      <c r="S1871" s="135" t="e">
        <f t="shared" ca="1" si="160"/>
        <v>#N/A</v>
      </c>
    </row>
    <row r="1872" spans="1:21">
      <c r="A1872" s="133">
        <f t="shared" si="161"/>
        <v>32</v>
      </c>
      <c r="E1872" s="133">
        <v>11</v>
      </c>
      <c r="F1872" s="135" t="e">
        <f t="shared" ca="1" si="157"/>
        <v>#N/A</v>
      </c>
      <c r="N1872" s="135" t="e">
        <f t="shared" ca="1" si="159"/>
        <v>#N/A</v>
      </c>
      <c r="S1872" s="135" t="e">
        <f t="shared" ca="1" si="160"/>
        <v>#N/A</v>
      </c>
    </row>
    <row r="1873" spans="1:19">
      <c r="A1873" s="133">
        <f t="shared" si="161"/>
        <v>32</v>
      </c>
      <c r="E1873" s="133">
        <v>12</v>
      </c>
      <c r="F1873" s="135" t="e">
        <f t="shared" ca="1" si="157"/>
        <v>#N/A</v>
      </c>
      <c r="N1873" s="135" t="e">
        <f t="shared" ca="1" si="159"/>
        <v>#N/A</v>
      </c>
      <c r="S1873" s="135" t="e">
        <f t="shared" ca="1" si="160"/>
        <v>#N/A</v>
      </c>
    </row>
    <row r="1874" spans="1:19">
      <c r="A1874" s="133">
        <f t="shared" si="161"/>
        <v>32</v>
      </c>
      <c r="E1874" s="133">
        <v>13</v>
      </c>
      <c r="F1874" s="135" t="e">
        <f t="shared" ca="1" si="157"/>
        <v>#N/A</v>
      </c>
      <c r="N1874" s="135" t="e">
        <f t="shared" ca="1" si="159"/>
        <v>#N/A</v>
      </c>
      <c r="S1874" s="135" t="e">
        <f t="shared" ca="1" si="160"/>
        <v>#N/A</v>
      </c>
    </row>
    <row r="1875" spans="1:19">
      <c r="A1875" s="133">
        <f t="shared" si="161"/>
        <v>32</v>
      </c>
      <c r="E1875" s="133">
        <v>14</v>
      </c>
      <c r="F1875" s="135" t="e">
        <f t="shared" ca="1" si="157"/>
        <v>#N/A</v>
      </c>
      <c r="N1875" s="135" t="e">
        <f t="shared" ca="1" si="159"/>
        <v>#N/A</v>
      </c>
      <c r="S1875" s="135" t="e">
        <f t="shared" ca="1" si="160"/>
        <v>#N/A</v>
      </c>
    </row>
    <row r="1876" spans="1:19">
      <c r="A1876" s="133">
        <f t="shared" si="161"/>
        <v>32</v>
      </c>
      <c r="E1876" s="133">
        <v>15</v>
      </c>
      <c r="F1876" s="135" t="e">
        <f t="shared" ca="1" si="157"/>
        <v>#N/A</v>
      </c>
      <c r="N1876" s="135" t="e">
        <f t="shared" ca="1" si="159"/>
        <v>#N/A</v>
      </c>
      <c r="S1876" s="135" t="e">
        <f t="shared" ca="1" si="160"/>
        <v>#N/A</v>
      </c>
    </row>
    <row r="1877" spans="1:19">
      <c r="A1877" s="133">
        <f t="shared" si="161"/>
        <v>32</v>
      </c>
      <c r="E1877" s="133">
        <v>16</v>
      </c>
      <c r="F1877" s="135" t="e">
        <f t="shared" ca="1" si="157"/>
        <v>#N/A</v>
      </c>
      <c r="N1877" s="135" t="e">
        <f t="shared" ca="1" si="159"/>
        <v>#N/A</v>
      </c>
      <c r="S1877" s="135" t="e">
        <f t="shared" ca="1" si="160"/>
        <v>#N/A</v>
      </c>
    </row>
    <row r="1878" spans="1:19">
      <c r="A1878" s="133">
        <f t="shared" si="161"/>
        <v>32</v>
      </c>
      <c r="E1878" s="133">
        <v>17</v>
      </c>
      <c r="F1878" s="135" t="e">
        <f t="shared" ca="1" si="157"/>
        <v>#N/A</v>
      </c>
      <c r="N1878" s="135" t="e">
        <f t="shared" ca="1" si="159"/>
        <v>#N/A</v>
      </c>
      <c r="S1878" s="135" t="e">
        <f t="shared" ca="1" si="160"/>
        <v>#N/A</v>
      </c>
    </row>
    <row r="1879" spans="1:19">
      <c r="A1879" s="133">
        <f t="shared" si="161"/>
        <v>32</v>
      </c>
      <c r="E1879" s="133">
        <v>18</v>
      </c>
      <c r="F1879" s="135" t="e">
        <f t="shared" ca="1" si="157"/>
        <v>#N/A</v>
      </c>
      <c r="N1879" s="135" t="e">
        <f t="shared" ca="1" si="159"/>
        <v>#N/A</v>
      </c>
      <c r="S1879" s="135" t="e">
        <f t="shared" ca="1" si="160"/>
        <v>#N/A</v>
      </c>
    </row>
    <row r="1880" spans="1:19">
      <c r="A1880" s="133">
        <f t="shared" si="161"/>
        <v>32</v>
      </c>
      <c r="E1880" s="133">
        <v>19</v>
      </c>
      <c r="F1880" s="135" t="e">
        <f t="shared" ca="1" si="157"/>
        <v>#N/A</v>
      </c>
      <c r="N1880" s="135" t="e">
        <f t="shared" ca="1" si="159"/>
        <v>#N/A</v>
      </c>
      <c r="S1880" s="135" t="e">
        <f t="shared" ca="1" si="160"/>
        <v>#N/A</v>
      </c>
    </row>
    <row r="1881" spans="1:19">
      <c r="A1881" s="133">
        <f t="shared" si="161"/>
        <v>32</v>
      </c>
      <c r="E1881" s="133">
        <v>20</v>
      </c>
      <c r="F1881" s="135" t="e">
        <f t="shared" ca="1" si="157"/>
        <v>#N/A</v>
      </c>
      <c r="N1881" s="135" t="e">
        <f t="shared" ca="1" si="159"/>
        <v>#N/A</v>
      </c>
      <c r="S1881" s="135" t="e">
        <f t="shared" ca="1" si="160"/>
        <v>#N/A</v>
      </c>
    </row>
    <row r="1882" spans="1:19">
      <c r="A1882" s="133">
        <f t="shared" si="161"/>
        <v>32</v>
      </c>
      <c r="E1882" s="133">
        <v>21</v>
      </c>
      <c r="F1882" s="135" t="e">
        <f t="shared" ca="1" si="157"/>
        <v>#N/A</v>
      </c>
      <c r="N1882" s="135" t="e">
        <f t="shared" ca="1" si="159"/>
        <v>#N/A</v>
      </c>
      <c r="S1882" s="135" t="e">
        <f t="shared" ca="1" si="160"/>
        <v>#N/A</v>
      </c>
    </row>
    <row r="1883" spans="1:19">
      <c r="A1883" s="133">
        <f t="shared" si="161"/>
        <v>32</v>
      </c>
      <c r="E1883" s="133">
        <v>22</v>
      </c>
      <c r="F1883" s="135" t="e">
        <f t="shared" ca="1" si="157"/>
        <v>#N/A</v>
      </c>
      <c r="N1883" s="135" t="e">
        <f t="shared" ca="1" si="159"/>
        <v>#N/A</v>
      </c>
      <c r="S1883" s="135" t="e">
        <f t="shared" ca="1" si="160"/>
        <v>#N/A</v>
      </c>
    </row>
    <row r="1884" spans="1:19">
      <c r="A1884" s="133">
        <f t="shared" si="161"/>
        <v>32</v>
      </c>
      <c r="E1884" s="133">
        <v>23</v>
      </c>
      <c r="F1884" s="135" t="e">
        <f t="shared" ca="1" si="157"/>
        <v>#N/A</v>
      </c>
      <c r="N1884" s="135" t="e">
        <f t="shared" ca="1" si="159"/>
        <v>#N/A</v>
      </c>
      <c r="S1884" s="135" t="e">
        <f t="shared" ca="1" si="160"/>
        <v>#N/A</v>
      </c>
    </row>
    <row r="1885" spans="1:19">
      <c r="A1885" s="133">
        <f t="shared" si="161"/>
        <v>32</v>
      </c>
      <c r="E1885" s="133">
        <v>24</v>
      </c>
      <c r="S1885" s="135" t="e">
        <f t="shared" ca="1" si="160"/>
        <v>#N/A</v>
      </c>
    </row>
    <row r="1886" spans="1:19">
      <c r="A1886" s="133">
        <f t="shared" si="161"/>
        <v>32</v>
      </c>
      <c r="E1886" s="133">
        <v>25</v>
      </c>
      <c r="S1886" s="135" t="e">
        <f t="shared" ca="1" si="160"/>
        <v>#N/A</v>
      </c>
    </row>
    <row r="1887" spans="1:19">
      <c r="A1887" s="133">
        <f t="shared" si="161"/>
        <v>32</v>
      </c>
      <c r="E1887" s="133">
        <v>26</v>
      </c>
      <c r="S1887" s="135" t="e">
        <f t="shared" ca="1" si="160"/>
        <v>#N/A</v>
      </c>
    </row>
    <row r="1888" spans="1:19">
      <c r="A1888" s="133">
        <f t="shared" si="161"/>
        <v>32</v>
      </c>
      <c r="E1888" s="133">
        <v>27</v>
      </c>
      <c r="S1888" s="135" t="e">
        <f t="shared" ca="1" si="160"/>
        <v>#N/A</v>
      </c>
    </row>
    <row r="1889" spans="1:19">
      <c r="A1889" s="133">
        <f t="shared" si="161"/>
        <v>32</v>
      </c>
      <c r="E1889" s="133">
        <v>28</v>
      </c>
      <c r="S1889" s="135" t="e">
        <f t="shared" ca="1" si="160"/>
        <v>#N/A</v>
      </c>
    </row>
    <row r="1890" spans="1:19">
      <c r="A1890" s="133">
        <f t="shared" si="161"/>
        <v>32</v>
      </c>
      <c r="E1890" s="133">
        <v>29</v>
      </c>
      <c r="S1890" s="135" t="e">
        <f t="shared" ca="1" si="160"/>
        <v>#N/A</v>
      </c>
    </row>
    <row r="1891" spans="1:19">
      <c r="A1891" s="133">
        <f t="shared" si="161"/>
        <v>32</v>
      </c>
      <c r="E1891" s="133">
        <v>30</v>
      </c>
      <c r="S1891" s="135" t="e">
        <f t="shared" ca="1" si="160"/>
        <v>#N/A</v>
      </c>
    </row>
    <row r="1892" spans="1:19">
      <c r="A1892" s="133">
        <f t="shared" si="161"/>
        <v>32</v>
      </c>
      <c r="E1892" s="133">
        <v>31</v>
      </c>
      <c r="S1892" s="135" t="e">
        <f t="shared" ca="1" si="160"/>
        <v>#N/A</v>
      </c>
    </row>
    <row r="1893" spans="1:19">
      <c r="A1893" s="133">
        <f t="shared" si="161"/>
        <v>32</v>
      </c>
      <c r="E1893" s="133">
        <v>32</v>
      </c>
      <c r="S1893" s="135" t="e">
        <f t="shared" ca="1" si="160"/>
        <v>#N/A</v>
      </c>
    </row>
    <row r="1894" spans="1:19">
      <c r="A1894" s="133">
        <f t="shared" si="161"/>
        <v>32</v>
      </c>
      <c r="E1894" s="133">
        <v>33</v>
      </c>
      <c r="S1894" s="135" t="e">
        <f t="shared" ca="1" si="160"/>
        <v>#N/A</v>
      </c>
    </row>
    <row r="1895" spans="1:19">
      <c r="A1895" s="133">
        <f t="shared" si="161"/>
        <v>32</v>
      </c>
      <c r="E1895" s="133">
        <v>34</v>
      </c>
      <c r="S1895" s="135" t="e">
        <f t="shared" ca="1" si="160"/>
        <v>#N/A</v>
      </c>
    </row>
    <row r="1896" spans="1:19">
      <c r="A1896" s="133">
        <f t="shared" si="161"/>
        <v>32</v>
      </c>
      <c r="E1896" s="133">
        <v>35</v>
      </c>
      <c r="S1896" s="135" t="e">
        <f t="shared" ca="1" si="160"/>
        <v>#N/A</v>
      </c>
    </row>
    <row r="1897" spans="1:19">
      <c r="A1897" s="133">
        <f t="shared" si="161"/>
        <v>32</v>
      </c>
      <c r="E1897" s="133">
        <v>36</v>
      </c>
      <c r="S1897" s="135" t="e">
        <f t="shared" ca="1" si="160"/>
        <v>#N/A</v>
      </c>
    </row>
    <row r="1898" spans="1:19">
      <c r="A1898" s="133">
        <f t="shared" si="161"/>
        <v>32</v>
      </c>
      <c r="E1898" s="133">
        <v>37</v>
      </c>
      <c r="S1898" s="135" t="e">
        <f t="shared" ca="1" si="160"/>
        <v>#N/A</v>
      </c>
    </row>
    <row r="1899" spans="1:19">
      <c r="A1899" s="133">
        <f t="shared" si="161"/>
        <v>32</v>
      </c>
      <c r="E1899" s="133">
        <v>38</v>
      </c>
      <c r="S1899" s="135" t="e">
        <f t="shared" ca="1" si="160"/>
        <v>#N/A</v>
      </c>
    </row>
    <row r="1900" spans="1:19">
      <c r="A1900" s="133">
        <f t="shared" si="161"/>
        <v>32</v>
      </c>
      <c r="E1900" s="133">
        <v>39</v>
      </c>
      <c r="S1900" s="135" t="e">
        <f t="shared" ca="1" si="160"/>
        <v>#N/A</v>
      </c>
    </row>
    <row r="1901" spans="1:19">
      <c r="A1901" s="133">
        <f t="shared" si="161"/>
        <v>32</v>
      </c>
      <c r="E1901" s="133">
        <v>40</v>
      </c>
      <c r="S1901" s="135" t="e">
        <f t="shared" ca="1" si="160"/>
        <v>#N/A</v>
      </c>
    </row>
    <row r="1902" spans="1:19">
      <c r="A1902" s="133">
        <f t="shared" si="161"/>
        <v>32</v>
      </c>
      <c r="E1902" s="133">
        <v>41</v>
      </c>
      <c r="S1902" s="135" t="e">
        <f t="shared" ca="1" si="160"/>
        <v>#N/A</v>
      </c>
    </row>
    <row r="1903" spans="1:19">
      <c r="A1903" s="133">
        <f t="shared" si="161"/>
        <v>32</v>
      </c>
      <c r="E1903" s="133">
        <v>42</v>
      </c>
      <c r="S1903" s="135" t="e">
        <f t="shared" ca="1" si="160"/>
        <v>#N/A</v>
      </c>
    </row>
    <row r="1904" spans="1:19">
      <c r="A1904" s="133">
        <f t="shared" si="161"/>
        <v>32</v>
      </c>
      <c r="E1904" s="133">
        <v>43</v>
      </c>
      <c r="S1904" s="135" t="e">
        <f t="shared" ca="1" si="160"/>
        <v>#N/A</v>
      </c>
    </row>
    <row r="1905" spans="1:19">
      <c r="A1905" s="133">
        <f t="shared" si="161"/>
        <v>32</v>
      </c>
      <c r="E1905" s="133">
        <v>44</v>
      </c>
      <c r="S1905" s="135" t="e">
        <f t="shared" ca="1" si="160"/>
        <v>#N/A</v>
      </c>
    </row>
    <row r="1906" spans="1:19">
      <c r="A1906" s="133">
        <f t="shared" si="161"/>
        <v>32</v>
      </c>
      <c r="E1906" s="133">
        <v>45</v>
      </c>
      <c r="S1906" s="135" t="e">
        <f t="shared" ca="1" si="160"/>
        <v>#N/A</v>
      </c>
    </row>
    <row r="1907" spans="1:19">
      <c r="A1907" s="133">
        <f t="shared" si="161"/>
        <v>32</v>
      </c>
      <c r="E1907" s="133">
        <v>46</v>
      </c>
      <c r="S1907" s="135" t="e">
        <f t="shared" ca="1" si="160"/>
        <v>#N/A</v>
      </c>
    </row>
    <row r="1908" spans="1:19">
      <c r="A1908" s="133">
        <f t="shared" si="161"/>
        <v>32</v>
      </c>
      <c r="E1908" s="133">
        <v>47</v>
      </c>
      <c r="S1908" s="135" t="e">
        <f t="shared" ca="1" si="160"/>
        <v>#N/A</v>
      </c>
    </row>
    <row r="1909" spans="1:19">
      <c r="A1909" s="133">
        <f t="shared" si="161"/>
        <v>32</v>
      </c>
      <c r="E1909" s="133">
        <v>48</v>
      </c>
      <c r="S1909" s="135" t="e">
        <f t="shared" ca="1" si="160"/>
        <v>#N/A</v>
      </c>
    </row>
    <row r="1910" spans="1:19">
      <c r="A1910" s="133">
        <f t="shared" si="161"/>
        <v>32</v>
      </c>
      <c r="E1910" s="133">
        <v>49</v>
      </c>
      <c r="S1910" s="135" t="e">
        <f t="shared" ca="1" si="160"/>
        <v>#N/A</v>
      </c>
    </row>
    <row r="1911" spans="1:19">
      <c r="A1911" s="133">
        <f t="shared" si="161"/>
        <v>32</v>
      </c>
      <c r="E1911" s="133">
        <v>50</v>
      </c>
      <c r="S1911" s="135" t="e">
        <f t="shared" ca="1" si="160"/>
        <v>#N/A</v>
      </c>
    </row>
    <row r="1912" spans="1:19">
      <c r="A1912" s="133">
        <f t="shared" si="161"/>
        <v>32</v>
      </c>
      <c r="E1912" s="133">
        <v>51</v>
      </c>
      <c r="S1912" s="135" t="e">
        <f t="shared" ca="1" si="160"/>
        <v>#N/A</v>
      </c>
    </row>
    <row r="1913" spans="1:19">
      <c r="A1913" s="133">
        <f t="shared" si="161"/>
        <v>32</v>
      </c>
      <c r="E1913" s="133">
        <v>52</v>
      </c>
      <c r="S1913" s="135" t="e">
        <f t="shared" ca="1" si="160"/>
        <v>#N/A</v>
      </c>
    </row>
    <row r="1922" spans="1:21">
      <c r="A1922" s="133">
        <f>(ROW()+58)/60</f>
        <v>33</v>
      </c>
      <c r="B1922" s="134">
        <f ca="1">INDIRECT("select!E"&amp;TEXT($B$1+A1922,"#"))</f>
        <v>0</v>
      </c>
      <c r="C1922" s="133" t="e">
        <f ca="1">VLOOKUP(B1922,$A$3181:$D$3190,4,0)</f>
        <v>#N/A</v>
      </c>
      <c r="D1922" s="133" t="e">
        <f ca="1">VLOOKUP(B1922,$A$3181:$D$3190,3,0)</f>
        <v>#N/A</v>
      </c>
      <c r="E1922" s="133">
        <v>1</v>
      </c>
      <c r="F1922" s="135" t="e">
        <f t="shared" ref="F1922:F1944" ca="1" si="162">IF(E1922&lt;=INDIRECT("D$"&amp;TEXT(ROW()-E1922+1,"#")),INDIRECT("E$"&amp;TEXT($F$1+INDIRECT("C$"&amp;TEXT(ROW()-E1922+1,"#"))+E1922-1,"#")),"")</f>
        <v>#N/A</v>
      </c>
      <c r="G1922" s="134">
        <f ca="1">INDIRECT("select!G"&amp;TEXT($B$1+A1922,"#"))</f>
        <v>0</v>
      </c>
      <c r="H1922" s="133" t="e">
        <f ca="1">VLOOKUP(G1922,E$3181:G$3219,3,0)</f>
        <v>#N/A</v>
      </c>
      <c r="I1922" s="133" t="e">
        <f ca="1">VLOOKUP(G1922,E$3181:G$3219,2,0)</f>
        <v>#N/A</v>
      </c>
      <c r="J1922" s="135" t="e">
        <f t="shared" ref="J1922:J1930" ca="1" si="163">IF(E1922&lt;=INDIRECT("I$"&amp;TEXT(ROW()-E1922+1,"#")),INDIRECT("H$"&amp;TEXT($F$1+INDIRECT("H$"&amp;TEXT(ROW()-E1922+1,"#"))+E1922-1,"#")),"")</f>
        <v>#N/A</v>
      </c>
      <c r="K1922" s="136">
        <f ca="1">INDIRECT("select!H"&amp;TEXT($B$1+A1922,"#"))</f>
        <v>0</v>
      </c>
      <c r="L1922" s="133" t="e">
        <f ca="1">VLOOKUP(K1922,H$3181:J$3287,3,0)</f>
        <v>#N/A</v>
      </c>
      <c r="M1922" s="133" t="e">
        <f ca="1">VLOOKUP(K1922,H$3181:J$3287,2,0)</f>
        <v>#N/A</v>
      </c>
      <c r="N1922" s="135" t="e">
        <f t="shared" ref="N1922:N1944" ca="1" si="164">IF(E1922&lt;=INDIRECT("M$"&amp;TEXT(ROW()-E1922+1,"#")),INDIRECT("K$"&amp;TEXT($F$1+INDIRECT("L$"&amp;TEXT(ROW()-E1922+1,"#"))+E1922-1,"#")),"")</f>
        <v>#N/A</v>
      </c>
      <c r="O1922" s="136">
        <f ca="1">INDIRECT("select!I"&amp;TEXT($B$1+A1922,"#"))</f>
        <v>0</v>
      </c>
      <c r="Q1922" s="133" t="e">
        <f ca="1">VLOOKUP(O1922,K$3181:O$3570,5,0)</f>
        <v>#N/A</v>
      </c>
      <c r="R1922" s="133" t="e">
        <f ca="1">VLOOKUP(O1922,K$3181:O$3570,4,0)</f>
        <v>#N/A</v>
      </c>
      <c r="S1922" s="135" t="e">
        <f t="shared" ref="S1922:S1973" ca="1" si="165">IF(E1922&lt;=INDIRECT("R$"&amp;TEXT(ROW()-E1922+1,"#")),INDIRECT("P$"&amp;TEXT($F$1+INDIRECT("Q$"&amp;TEXT(ROW()-E1922+1,"#"))+E1922-1,"#")),"")</f>
        <v>#N/A</v>
      </c>
      <c r="T1922" s="133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3">
        <f t="shared" ref="A1923:A1973" si="166">A1922</f>
        <v>33</v>
      </c>
      <c r="E1923" s="133">
        <v>2</v>
      </c>
      <c r="F1923" s="135" t="e">
        <f t="shared" ca="1" si="162"/>
        <v>#N/A</v>
      </c>
      <c r="J1923" s="135" t="e">
        <f t="shared" ca="1" si="163"/>
        <v>#N/A</v>
      </c>
      <c r="N1923" s="135" t="e">
        <f t="shared" ca="1" si="164"/>
        <v>#N/A</v>
      </c>
      <c r="S1923" s="135" t="e">
        <f t="shared" ca="1" si="165"/>
        <v>#N/A</v>
      </c>
    </row>
    <row r="1924" spans="1:21">
      <c r="A1924" s="133">
        <f t="shared" si="166"/>
        <v>33</v>
      </c>
      <c r="E1924" s="133">
        <v>3</v>
      </c>
      <c r="F1924" s="135" t="e">
        <f t="shared" ca="1" si="162"/>
        <v>#N/A</v>
      </c>
      <c r="J1924" s="135" t="e">
        <f t="shared" ca="1" si="163"/>
        <v>#N/A</v>
      </c>
      <c r="N1924" s="135" t="e">
        <f t="shared" ca="1" si="164"/>
        <v>#N/A</v>
      </c>
      <c r="S1924" s="135" t="e">
        <f t="shared" ca="1" si="165"/>
        <v>#N/A</v>
      </c>
    </row>
    <row r="1925" spans="1:21">
      <c r="A1925" s="133">
        <f t="shared" si="166"/>
        <v>33</v>
      </c>
      <c r="E1925" s="133">
        <v>4</v>
      </c>
      <c r="F1925" s="135" t="e">
        <f t="shared" ca="1" si="162"/>
        <v>#N/A</v>
      </c>
      <c r="J1925" s="135" t="e">
        <f t="shared" ca="1" si="163"/>
        <v>#N/A</v>
      </c>
      <c r="N1925" s="135" t="e">
        <f t="shared" ca="1" si="164"/>
        <v>#N/A</v>
      </c>
      <c r="S1925" s="135" t="e">
        <f t="shared" ca="1" si="165"/>
        <v>#N/A</v>
      </c>
    </row>
    <row r="1926" spans="1:21">
      <c r="A1926" s="133">
        <f t="shared" si="166"/>
        <v>33</v>
      </c>
      <c r="E1926" s="133">
        <v>5</v>
      </c>
      <c r="F1926" s="135" t="e">
        <f t="shared" ca="1" si="162"/>
        <v>#N/A</v>
      </c>
      <c r="J1926" s="135" t="e">
        <f t="shared" ca="1" si="163"/>
        <v>#N/A</v>
      </c>
      <c r="N1926" s="135" t="e">
        <f t="shared" ca="1" si="164"/>
        <v>#N/A</v>
      </c>
      <c r="S1926" s="135" t="e">
        <f t="shared" ca="1" si="165"/>
        <v>#N/A</v>
      </c>
    </row>
    <row r="1927" spans="1:21">
      <c r="A1927" s="133">
        <f t="shared" si="166"/>
        <v>33</v>
      </c>
      <c r="E1927" s="133">
        <v>6</v>
      </c>
      <c r="F1927" s="135" t="e">
        <f t="shared" ca="1" si="162"/>
        <v>#N/A</v>
      </c>
      <c r="J1927" s="135" t="e">
        <f t="shared" ca="1" si="163"/>
        <v>#N/A</v>
      </c>
      <c r="N1927" s="135" t="e">
        <f t="shared" ca="1" si="164"/>
        <v>#N/A</v>
      </c>
      <c r="S1927" s="135" t="e">
        <f t="shared" ca="1" si="165"/>
        <v>#N/A</v>
      </c>
    </row>
    <row r="1928" spans="1:21">
      <c r="A1928" s="133">
        <f t="shared" si="166"/>
        <v>33</v>
      </c>
      <c r="E1928" s="133">
        <v>7</v>
      </c>
      <c r="F1928" s="135" t="e">
        <f t="shared" ca="1" si="162"/>
        <v>#N/A</v>
      </c>
      <c r="J1928" s="135" t="e">
        <f t="shared" ca="1" si="163"/>
        <v>#N/A</v>
      </c>
      <c r="N1928" s="135" t="e">
        <f t="shared" ca="1" si="164"/>
        <v>#N/A</v>
      </c>
      <c r="S1928" s="135" t="e">
        <f t="shared" ca="1" si="165"/>
        <v>#N/A</v>
      </c>
    </row>
    <row r="1929" spans="1:21">
      <c r="A1929" s="133">
        <f t="shared" si="166"/>
        <v>33</v>
      </c>
      <c r="E1929" s="133">
        <v>8</v>
      </c>
      <c r="F1929" s="135" t="e">
        <f t="shared" ca="1" si="162"/>
        <v>#N/A</v>
      </c>
      <c r="J1929" s="135" t="e">
        <f t="shared" ca="1" si="163"/>
        <v>#N/A</v>
      </c>
      <c r="N1929" s="135" t="e">
        <f t="shared" ca="1" si="164"/>
        <v>#N/A</v>
      </c>
      <c r="S1929" s="135" t="e">
        <f t="shared" ca="1" si="165"/>
        <v>#N/A</v>
      </c>
    </row>
    <row r="1930" spans="1:21">
      <c r="A1930" s="133">
        <f t="shared" si="166"/>
        <v>33</v>
      </c>
      <c r="E1930" s="133">
        <v>9</v>
      </c>
      <c r="F1930" s="135" t="e">
        <f t="shared" ca="1" si="162"/>
        <v>#N/A</v>
      </c>
      <c r="J1930" s="135" t="e">
        <f t="shared" ca="1" si="163"/>
        <v>#N/A</v>
      </c>
      <c r="N1930" s="135" t="e">
        <f t="shared" ca="1" si="164"/>
        <v>#N/A</v>
      </c>
      <c r="S1930" s="135" t="e">
        <f t="shared" ca="1" si="165"/>
        <v>#N/A</v>
      </c>
    </row>
    <row r="1931" spans="1:21">
      <c r="A1931" s="133">
        <f t="shared" si="166"/>
        <v>33</v>
      </c>
      <c r="E1931" s="133">
        <v>10</v>
      </c>
      <c r="F1931" s="135" t="e">
        <f t="shared" ca="1" si="162"/>
        <v>#N/A</v>
      </c>
      <c r="N1931" s="135" t="e">
        <f t="shared" ca="1" si="164"/>
        <v>#N/A</v>
      </c>
      <c r="S1931" s="135" t="e">
        <f t="shared" ca="1" si="165"/>
        <v>#N/A</v>
      </c>
    </row>
    <row r="1932" spans="1:21">
      <c r="A1932" s="133">
        <f t="shared" si="166"/>
        <v>33</v>
      </c>
      <c r="E1932" s="133">
        <v>11</v>
      </c>
      <c r="F1932" s="135" t="e">
        <f t="shared" ca="1" si="162"/>
        <v>#N/A</v>
      </c>
      <c r="N1932" s="135" t="e">
        <f t="shared" ca="1" si="164"/>
        <v>#N/A</v>
      </c>
      <c r="S1932" s="135" t="e">
        <f t="shared" ca="1" si="165"/>
        <v>#N/A</v>
      </c>
    </row>
    <row r="1933" spans="1:21">
      <c r="A1933" s="133">
        <f t="shared" si="166"/>
        <v>33</v>
      </c>
      <c r="E1933" s="133">
        <v>12</v>
      </c>
      <c r="F1933" s="135" t="e">
        <f t="shared" ca="1" si="162"/>
        <v>#N/A</v>
      </c>
      <c r="N1933" s="135" t="e">
        <f t="shared" ca="1" si="164"/>
        <v>#N/A</v>
      </c>
      <c r="S1933" s="135" t="e">
        <f t="shared" ca="1" si="165"/>
        <v>#N/A</v>
      </c>
    </row>
    <row r="1934" spans="1:21">
      <c r="A1934" s="133">
        <f t="shared" si="166"/>
        <v>33</v>
      </c>
      <c r="E1934" s="133">
        <v>13</v>
      </c>
      <c r="F1934" s="135" t="e">
        <f t="shared" ca="1" si="162"/>
        <v>#N/A</v>
      </c>
      <c r="N1934" s="135" t="e">
        <f t="shared" ca="1" si="164"/>
        <v>#N/A</v>
      </c>
      <c r="S1934" s="135" t="e">
        <f t="shared" ca="1" si="165"/>
        <v>#N/A</v>
      </c>
    </row>
    <row r="1935" spans="1:21">
      <c r="A1935" s="133">
        <f t="shared" si="166"/>
        <v>33</v>
      </c>
      <c r="E1935" s="133">
        <v>14</v>
      </c>
      <c r="F1935" s="135" t="e">
        <f t="shared" ca="1" si="162"/>
        <v>#N/A</v>
      </c>
      <c r="N1935" s="135" t="e">
        <f t="shared" ca="1" si="164"/>
        <v>#N/A</v>
      </c>
      <c r="S1935" s="135" t="e">
        <f t="shared" ca="1" si="165"/>
        <v>#N/A</v>
      </c>
    </row>
    <row r="1936" spans="1:21">
      <c r="A1936" s="133">
        <f t="shared" si="166"/>
        <v>33</v>
      </c>
      <c r="E1936" s="133">
        <v>15</v>
      </c>
      <c r="F1936" s="135" t="e">
        <f t="shared" ca="1" si="162"/>
        <v>#N/A</v>
      </c>
      <c r="N1936" s="135" t="e">
        <f t="shared" ca="1" si="164"/>
        <v>#N/A</v>
      </c>
      <c r="S1936" s="135" t="e">
        <f t="shared" ca="1" si="165"/>
        <v>#N/A</v>
      </c>
    </row>
    <row r="1937" spans="1:19">
      <c r="A1937" s="133">
        <f t="shared" si="166"/>
        <v>33</v>
      </c>
      <c r="E1937" s="133">
        <v>16</v>
      </c>
      <c r="F1937" s="135" t="e">
        <f t="shared" ca="1" si="162"/>
        <v>#N/A</v>
      </c>
      <c r="N1937" s="135" t="e">
        <f t="shared" ca="1" si="164"/>
        <v>#N/A</v>
      </c>
      <c r="S1937" s="135" t="e">
        <f t="shared" ca="1" si="165"/>
        <v>#N/A</v>
      </c>
    </row>
    <row r="1938" spans="1:19">
      <c r="A1938" s="133">
        <f t="shared" si="166"/>
        <v>33</v>
      </c>
      <c r="E1938" s="133">
        <v>17</v>
      </c>
      <c r="F1938" s="135" t="e">
        <f t="shared" ca="1" si="162"/>
        <v>#N/A</v>
      </c>
      <c r="N1938" s="135" t="e">
        <f t="shared" ca="1" si="164"/>
        <v>#N/A</v>
      </c>
      <c r="S1938" s="135" t="e">
        <f t="shared" ca="1" si="165"/>
        <v>#N/A</v>
      </c>
    </row>
    <row r="1939" spans="1:19">
      <c r="A1939" s="133">
        <f t="shared" si="166"/>
        <v>33</v>
      </c>
      <c r="E1939" s="133">
        <v>18</v>
      </c>
      <c r="F1939" s="135" t="e">
        <f t="shared" ca="1" si="162"/>
        <v>#N/A</v>
      </c>
      <c r="N1939" s="135" t="e">
        <f t="shared" ca="1" si="164"/>
        <v>#N/A</v>
      </c>
      <c r="S1939" s="135" t="e">
        <f t="shared" ca="1" si="165"/>
        <v>#N/A</v>
      </c>
    </row>
    <row r="1940" spans="1:19">
      <c r="A1940" s="133">
        <f t="shared" si="166"/>
        <v>33</v>
      </c>
      <c r="E1940" s="133">
        <v>19</v>
      </c>
      <c r="F1940" s="135" t="e">
        <f t="shared" ca="1" si="162"/>
        <v>#N/A</v>
      </c>
      <c r="N1940" s="135" t="e">
        <f t="shared" ca="1" si="164"/>
        <v>#N/A</v>
      </c>
      <c r="S1940" s="135" t="e">
        <f t="shared" ca="1" si="165"/>
        <v>#N/A</v>
      </c>
    </row>
    <row r="1941" spans="1:19">
      <c r="A1941" s="133">
        <f t="shared" si="166"/>
        <v>33</v>
      </c>
      <c r="E1941" s="133">
        <v>20</v>
      </c>
      <c r="F1941" s="135" t="e">
        <f t="shared" ca="1" si="162"/>
        <v>#N/A</v>
      </c>
      <c r="N1941" s="135" t="e">
        <f t="shared" ca="1" si="164"/>
        <v>#N/A</v>
      </c>
      <c r="S1941" s="135" t="e">
        <f t="shared" ca="1" si="165"/>
        <v>#N/A</v>
      </c>
    </row>
    <row r="1942" spans="1:19">
      <c r="A1942" s="133">
        <f t="shared" si="166"/>
        <v>33</v>
      </c>
      <c r="E1942" s="133">
        <v>21</v>
      </c>
      <c r="F1942" s="135" t="e">
        <f t="shared" ca="1" si="162"/>
        <v>#N/A</v>
      </c>
      <c r="N1942" s="135" t="e">
        <f t="shared" ca="1" si="164"/>
        <v>#N/A</v>
      </c>
      <c r="S1942" s="135" t="e">
        <f t="shared" ca="1" si="165"/>
        <v>#N/A</v>
      </c>
    </row>
    <row r="1943" spans="1:19">
      <c r="A1943" s="133">
        <f t="shared" si="166"/>
        <v>33</v>
      </c>
      <c r="E1943" s="133">
        <v>22</v>
      </c>
      <c r="F1943" s="135" t="e">
        <f t="shared" ca="1" si="162"/>
        <v>#N/A</v>
      </c>
      <c r="N1943" s="135" t="e">
        <f t="shared" ca="1" si="164"/>
        <v>#N/A</v>
      </c>
      <c r="S1943" s="135" t="e">
        <f t="shared" ca="1" si="165"/>
        <v>#N/A</v>
      </c>
    </row>
    <row r="1944" spans="1:19">
      <c r="A1944" s="133">
        <f t="shared" si="166"/>
        <v>33</v>
      </c>
      <c r="E1944" s="133">
        <v>23</v>
      </c>
      <c r="F1944" s="135" t="e">
        <f t="shared" ca="1" si="162"/>
        <v>#N/A</v>
      </c>
      <c r="N1944" s="135" t="e">
        <f t="shared" ca="1" si="164"/>
        <v>#N/A</v>
      </c>
      <c r="S1944" s="135" t="e">
        <f t="shared" ca="1" si="165"/>
        <v>#N/A</v>
      </c>
    </row>
    <row r="1945" spans="1:19">
      <c r="A1945" s="133">
        <f t="shared" si="166"/>
        <v>33</v>
      </c>
      <c r="E1945" s="133">
        <v>24</v>
      </c>
      <c r="S1945" s="135" t="e">
        <f t="shared" ca="1" si="165"/>
        <v>#N/A</v>
      </c>
    </row>
    <row r="1946" spans="1:19">
      <c r="A1946" s="133">
        <f t="shared" si="166"/>
        <v>33</v>
      </c>
      <c r="E1946" s="133">
        <v>25</v>
      </c>
      <c r="S1946" s="135" t="e">
        <f t="shared" ca="1" si="165"/>
        <v>#N/A</v>
      </c>
    </row>
    <row r="1947" spans="1:19">
      <c r="A1947" s="133">
        <f t="shared" si="166"/>
        <v>33</v>
      </c>
      <c r="E1947" s="133">
        <v>26</v>
      </c>
      <c r="S1947" s="135" t="e">
        <f t="shared" ca="1" si="165"/>
        <v>#N/A</v>
      </c>
    </row>
    <row r="1948" spans="1:19">
      <c r="A1948" s="133">
        <f t="shared" si="166"/>
        <v>33</v>
      </c>
      <c r="E1948" s="133">
        <v>27</v>
      </c>
      <c r="S1948" s="135" t="e">
        <f t="shared" ca="1" si="165"/>
        <v>#N/A</v>
      </c>
    </row>
    <row r="1949" spans="1:19">
      <c r="A1949" s="133">
        <f t="shared" si="166"/>
        <v>33</v>
      </c>
      <c r="E1949" s="133">
        <v>28</v>
      </c>
      <c r="S1949" s="135" t="e">
        <f t="shared" ca="1" si="165"/>
        <v>#N/A</v>
      </c>
    </row>
    <row r="1950" spans="1:19">
      <c r="A1950" s="133">
        <f t="shared" si="166"/>
        <v>33</v>
      </c>
      <c r="E1950" s="133">
        <v>29</v>
      </c>
      <c r="S1950" s="135" t="e">
        <f t="shared" ca="1" si="165"/>
        <v>#N/A</v>
      </c>
    </row>
    <row r="1951" spans="1:19">
      <c r="A1951" s="133">
        <f t="shared" si="166"/>
        <v>33</v>
      </c>
      <c r="E1951" s="133">
        <v>30</v>
      </c>
      <c r="S1951" s="135" t="e">
        <f t="shared" ca="1" si="165"/>
        <v>#N/A</v>
      </c>
    </row>
    <row r="1952" spans="1:19">
      <c r="A1952" s="133">
        <f t="shared" si="166"/>
        <v>33</v>
      </c>
      <c r="E1952" s="133">
        <v>31</v>
      </c>
      <c r="S1952" s="135" t="e">
        <f t="shared" ca="1" si="165"/>
        <v>#N/A</v>
      </c>
    </row>
    <row r="1953" spans="1:19">
      <c r="A1953" s="133">
        <f t="shared" si="166"/>
        <v>33</v>
      </c>
      <c r="E1953" s="133">
        <v>32</v>
      </c>
      <c r="S1953" s="135" t="e">
        <f t="shared" ca="1" si="165"/>
        <v>#N/A</v>
      </c>
    </row>
    <row r="1954" spans="1:19">
      <c r="A1954" s="133">
        <f t="shared" si="166"/>
        <v>33</v>
      </c>
      <c r="E1954" s="133">
        <v>33</v>
      </c>
      <c r="S1954" s="135" t="e">
        <f t="shared" ca="1" si="165"/>
        <v>#N/A</v>
      </c>
    </row>
    <row r="1955" spans="1:19">
      <c r="A1955" s="133">
        <f t="shared" si="166"/>
        <v>33</v>
      </c>
      <c r="E1955" s="133">
        <v>34</v>
      </c>
      <c r="S1955" s="135" t="e">
        <f t="shared" ca="1" si="165"/>
        <v>#N/A</v>
      </c>
    </row>
    <row r="1956" spans="1:19">
      <c r="A1956" s="133">
        <f t="shared" si="166"/>
        <v>33</v>
      </c>
      <c r="E1956" s="133">
        <v>35</v>
      </c>
      <c r="S1956" s="135" t="e">
        <f t="shared" ca="1" si="165"/>
        <v>#N/A</v>
      </c>
    </row>
    <row r="1957" spans="1:19">
      <c r="A1957" s="133">
        <f t="shared" si="166"/>
        <v>33</v>
      </c>
      <c r="E1957" s="133">
        <v>36</v>
      </c>
      <c r="S1957" s="135" t="e">
        <f t="shared" ca="1" si="165"/>
        <v>#N/A</v>
      </c>
    </row>
    <row r="1958" spans="1:19">
      <c r="A1958" s="133">
        <f t="shared" si="166"/>
        <v>33</v>
      </c>
      <c r="E1958" s="133">
        <v>37</v>
      </c>
      <c r="S1958" s="135" t="e">
        <f t="shared" ca="1" si="165"/>
        <v>#N/A</v>
      </c>
    </row>
    <row r="1959" spans="1:19">
      <c r="A1959" s="133">
        <f t="shared" si="166"/>
        <v>33</v>
      </c>
      <c r="E1959" s="133">
        <v>38</v>
      </c>
      <c r="S1959" s="135" t="e">
        <f t="shared" ca="1" si="165"/>
        <v>#N/A</v>
      </c>
    </row>
    <row r="1960" spans="1:19">
      <c r="A1960" s="133">
        <f t="shared" si="166"/>
        <v>33</v>
      </c>
      <c r="E1960" s="133">
        <v>39</v>
      </c>
      <c r="S1960" s="135" t="e">
        <f t="shared" ca="1" si="165"/>
        <v>#N/A</v>
      </c>
    </row>
    <row r="1961" spans="1:19">
      <c r="A1961" s="133">
        <f t="shared" si="166"/>
        <v>33</v>
      </c>
      <c r="E1961" s="133">
        <v>40</v>
      </c>
      <c r="S1961" s="135" t="e">
        <f t="shared" ca="1" si="165"/>
        <v>#N/A</v>
      </c>
    </row>
    <row r="1962" spans="1:19">
      <c r="A1962" s="133">
        <f t="shared" si="166"/>
        <v>33</v>
      </c>
      <c r="E1962" s="133">
        <v>41</v>
      </c>
      <c r="S1962" s="135" t="e">
        <f t="shared" ca="1" si="165"/>
        <v>#N/A</v>
      </c>
    </row>
    <row r="1963" spans="1:19">
      <c r="A1963" s="133">
        <f t="shared" si="166"/>
        <v>33</v>
      </c>
      <c r="E1963" s="133">
        <v>42</v>
      </c>
      <c r="S1963" s="135" t="e">
        <f t="shared" ca="1" si="165"/>
        <v>#N/A</v>
      </c>
    </row>
    <row r="1964" spans="1:19">
      <c r="A1964" s="133">
        <f t="shared" si="166"/>
        <v>33</v>
      </c>
      <c r="E1964" s="133">
        <v>43</v>
      </c>
      <c r="S1964" s="135" t="e">
        <f t="shared" ca="1" si="165"/>
        <v>#N/A</v>
      </c>
    </row>
    <row r="1965" spans="1:19">
      <c r="A1965" s="133">
        <f t="shared" si="166"/>
        <v>33</v>
      </c>
      <c r="E1965" s="133">
        <v>44</v>
      </c>
      <c r="S1965" s="135" t="e">
        <f t="shared" ca="1" si="165"/>
        <v>#N/A</v>
      </c>
    </row>
    <row r="1966" spans="1:19">
      <c r="A1966" s="133">
        <f t="shared" si="166"/>
        <v>33</v>
      </c>
      <c r="E1966" s="133">
        <v>45</v>
      </c>
      <c r="S1966" s="135" t="e">
        <f t="shared" ca="1" si="165"/>
        <v>#N/A</v>
      </c>
    </row>
    <row r="1967" spans="1:19">
      <c r="A1967" s="133">
        <f t="shared" si="166"/>
        <v>33</v>
      </c>
      <c r="E1967" s="133">
        <v>46</v>
      </c>
      <c r="S1967" s="135" t="e">
        <f t="shared" ca="1" si="165"/>
        <v>#N/A</v>
      </c>
    </row>
    <row r="1968" spans="1:19">
      <c r="A1968" s="133">
        <f t="shared" si="166"/>
        <v>33</v>
      </c>
      <c r="E1968" s="133">
        <v>47</v>
      </c>
      <c r="S1968" s="135" t="e">
        <f t="shared" ca="1" si="165"/>
        <v>#N/A</v>
      </c>
    </row>
    <row r="1969" spans="1:21">
      <c r="A1969" s="133">
        <f t="shared" si="166"/>
        <v>33</v>
      </c>
      <c r="E1969" s="133">
        <v>48</v>
      </c>
      <c r="S1969" s="135" t="e">
        <f t="shared" ca="1" si="165"/>
        <v>#N/A</v>
      </c>
    </row>
    <row r="1970" spans="1:21">
      <c r="A1970" s="133">
        <f t="shared" si="166"/>
        <v>33</v>
      </c>
      <c r="E1970" s="133">
        <v>49</v>
      </c>
      <c r="S1970" s="135" t="e">
        <f t="shared" ca="1" si="165"/>
        <v>#N/A</v>
      </c>
    </row>
    <row r="1971" spans="1:21">
      <c r="A1971" s="133">
        <f t="shared" si="166"/>
        <v>33</v>
      </c>
      <c r="E1971" s="133">
        <v>50</v>
      </c>
      <c r="S1971" s="135" t="e">
        <f t="shared" ca="1" si="165"/>
        <v>#N/A</v>
      </c>
    </row>
    <row r="1972" spans="1:21">
      <c r="A1972" s="133">
        <f t="shared" si="166"/>
        <v>33</v>
      </c>
      <c r="E1972" s="133">
        <v>51</v>
      </c>
      <c r="S1972" s="135" t="e">
        <f t="shared" ca="1" si="165"/>
        <v>#N/A</v>
      </c>
    </row>
    <row r="1973" spans="1:21">
      <c r="A1973" s="133">
        <f t="shared" si="166"/>
        <v>33</v>
      </c>
      <c r="E1973" s="133">
        <v>52</v>
      </c>
      <c r="S1973" s="135" t="e">
        <f t="shared" ca="1" si="165"/>
        <v>#N/A</v>
      </c>
    </row>
    <row r="1982" spans="1:21">
      <c r="A1982" s="133">
        <f>(ROW()+58)/60</f>
        <v>34</v>
      </c>
      <c r="B1982" s="134">
        <f ca="1">INDIRECT("select!E"&amp;TEXT($B$1+A1982,"#"))</f>
        <v>0</v>
      </c>
      <c r="C1982" s="133" t="e">
        <f ca="1">VLOOKUP(B1982,$A$3181:$D$3190,4,0)</f>
        <v>#N/A</v>
      </c>
      <c r="D1982" s="133" t="e">
        <f ca="1">VLOOKUP(B1982,$A$3181:$D$3190,3,0)</f>
        <v>#N/A</v>
      </c>
      <c r="E1982" s="133">
        <v>1</v>
      </c>
      <c r="F1982" s="135" t="e">
        <f t="shared" ref="F1982:F2004" ca="1" si="167">IF(E1982&lt;=INDIRECT("D$"&amp;TEXT(ROW()-E1982+1,"#")),INDIRECT("E$"&amp;TEXT($F$1+INDIRECT("C$"&amp;TEXT(ROW()-E1982+1,"#"))+E1982-1,"#")),"")</f>
        <v>#N/A</v>
      </c>
      <c r="G1982" s="134">
        <f ca="1">INDIRECT("select!G"&amp;TEXT($B$1+A1982,"#"))</f>
        <v>0</v>
      </c>
      <c r="H1982" s="133" t="e">
        <f ca="1">VLOOKUP(G1982,E$3181:G$3219,3,0)</f>
        <v>#N/A</v>
      </c>
      <c r="I1982" s="133" t="e">
        <f ca="1">VLOOKUP(G1982,E$3181:G$3219,2,0)</f>
        <v>#N/A</v>
      </c>
      <c r="J1982" s="135" t="e">
        <f t="shared" ref="J1982:J1990" ca="1" si="168">IF(E1982&lt;=INDIRECT("I$"&amp;TEXT(ROW()-E1982+1,"#")),INDIRECT("H$"&amp;TEXT($F$1+INDIRECT("H$"&amp;TEXT(ROW()-E1982+1,"#"))+E1982-1,"#")),"")</f>
        <v>#N/A</v>
      </c>
      <c r="K1982" s="136">
        <f ca="1">INDIRECT("select!H"&amp;TEXT($B$1+A1982,"#"))</f>
        <v>0</v>
      </c>
      <c r="L1982" s="133" t="e">
        <f ca="1">VLOOKUP(K1982,H$3181:J$3287,3,0)</f>
        <v>#N/A</v>
      </c>
      <c r="M1982" s="133" t="e">
        <f ca="1">VLOOKUP(K1982,H$3181:J$3287,2,0)</f>
        <v>#N/A</v>
      </c>
      <c r="N1982" s="135" t="e">
        <f t="shared" ref="N1982:N2004" ca="1" si="169">IF(E1982&lt;=INDIRECT("M$"&amp;TEXT(ROW()-E1982+1,"#")),INDIRECT("K$"&amp;TEXT($F$1+INDIRECT("L$"&amp;TEXT(ROW()-E1982+1,"#"))+E1982-1,"#")),"")</f>
        <v>#N/A</v>
      </c>
      <c r="O1982" s="136">
        <f ca="1">INDIRECT("select!I"&amp;TEXT($B$1+A1982,"#"))</f>
        <v>0</v>
      </c>
      <c r="Q1982" s="133" t="e">
        <f ca="1">VLOOKUP(O1982,K$3181:O$3570,5,0)</f>
        <v>#N/A</v>
      </c>
      <c r="R1982" s="133" t="e">
        <f ca="1">VLOOKUP(O1982,K$3181:O$3570,4,0)</f>
        <v>#N/A</v>
      </c>
      <c r="S1982" s="135" t="e">
        <f t="shared" ref="S1982:S2033" ca="1" si="170">IF(E1982&lt;=INDIRECT("R$"&amp;TEXT(ROW()-E1982+1,"#")),INDIRECT("P$"&amp;TEXT($F$1+INDIRECT("Q$"&amp;TEXT(ROW()-E1982+1,"#"))+E1982-1,"#")),"")</f>
        <v>#N/A</v>
      </c>
      <c r="T1982" s="133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3">
        <f t="shared" ref="A1983:A2033" si="171">A1982</f>
        <v>34</v>
      </c>
      <c r="E1983" s="133">
        <v>2</v>
      </c>
      <c r="F1983" s="135" t="e">
        <f t="shared" ca="1" si="167"/>
        <v>#N/A</v>
      </c>
      <c r="J1983" s="135" t="e">
        <f t="shared" ca="1" si="168"/>
        <v>#N/A</v>
      </c>
      <c r="N1983" s="135" t="e">
        <f t="shared" ca="1" si="169"/>
        <v>#N/A</v>
      </c>
      <c r="S1983" s="135" t="e">
        <f t="shared" ca="1" si="170"/>
        <v>#N/A</v>
      </c>
    </row>
    <row r="1984" spans="1:21">
      <c r="A1984" s="133">
        <f t="shared" si="171"/>
        <v>34</v>
      </c>
      <c r="E1984" s="133">
        <v>3</v>
      </c>
      <c r="F1984" s="135" t="e">
        <f t="shared" ca="1" si="167"/>
        <v>#N/A</v>
      </c>
      <c r="J1984" s="135" t="e">
        <f t="shared" ca="1" si="168"/>
        <v>#N/A</v>
      </c>
      <c r="N1984" s="135" t="e">
        <f t="shared" ca="1" si="169"/>
        <v>#N/A</v>
      </c>
      <c r="S1984" s="135" t="e">
        <f t="shared" ca="1" si="170"/>
        <v>#N/A</v>
      </c>
    </row>
    <row r="1985" spans="1:19">
      <c r="A1985" s="133">
        <f t="shared" si="171"/>
        <v>34</v>
      </c>
      <c r="E1985" s="133">
        <v>4</v>
      </c>
      <c r="F1985" s="135" t="e">
        <f t="shared" ca="1" si="167"/>
        <v>#N/A</v>
      </c>
      <c r="J1985" s="135" t="e">
        <f t="shared" ca="1" si="168"/>
        <v>#N/A</v>
      </c>
      <c r="N1985" s="135" t="e">
        <f t="shared" ca="1" si="169"/>
        <v>#N/A</v>
      </c>
      <c r="S1985" s="135" t="e">
        <f t="shared" ca="1" si="170"/>
        <v>#N/A</v>
      </c>
    </row>
    <row r="1986" spans="1:19">
      <c r="A1986" s="133">
        <f t="shared" si="171"/>
        <v>34</v>
      </c>
      <c r="E1986" s="133">
        <v>5</v>
      </c>
      <c r="F1986" s="135" t="e">
        <f t="shared" ca="1" si="167"/>
        <v>#N/A</v>
      </c>
      <c r="J1986" s="135" t="e">
        <f t="shared" ca="1" si="168"/>
        <v>#N/A</v>
      </c>
      <c r="N1986" s="135" t="e">
        <f t="shared" ca="1" si="169"/>
        <v>#N/A</v>
      </c>
      <c r="S1986" s="135" t="e">
        <f t="shared" ca="1" si="170"/>
        <v>#N/A</v>
      </c>
    </row>
    <row r="1987" spans="1:19">
      <c r="A1987" s="133">
        <f t="shared" si="171"/>
        <v>34</v>
      </c>
      <c r="E1987" s="133">
        <v>6</v>
      </c>
      <c r="F1987" s="135" t="e">
        <f t="shared" ca="1" si="167"/>
        <v>#N/A</v>
      </c>
      <c r="J1987" s="135" t="e">
        <f t="shared" ca="1" si="168"/>
        <v>#N/A</v>
      </c>
      <c r="N1987" s="135" t="e">
        <f t="shared" ca="1" si="169"/>
        <v>#N/A</v>
      </c>
      <c r="S1987" s="135" t="e">
        <f t="shared" ca="1" si="170"/>
        <v>#N/A</v>
      </c>
    </row>
    <row r="1988" spans="1:19">
      <c r="A1988" s="133">
        <f t="shared" si="171"/>
        <v>34</v>
      </c>
      <c r="E1988" s="133">
        <v>7</v>
      </c>
      <c r="F1988" s="135" t="e">
        <f t="shared" ca="1" si="167"/>
        <v>#N/A</v>
      </c>
      <c r="J1988" s="135" t="e">
        <f t="shared" ca="1" si="168"/>
        <v>#N/A</v>
      </c>
      <c r="N1988" s="135" t="e">
        <f t="shared" ca="1" si="169"/>
        <v>#N/A</v>
      </c>
      <c r="S1988" s="135" t="e">
        <f t="shared" ca="1" si="170"/>
        <v>#N/A</v>
      </c>
    </row>
    <row r="1989" spans="1:19">
      <c r="A1989" s="133">
        <f t="shared" si="171"/>
        <v>34</v>
      </c>
      <c r="E1989" s="133">
        <v>8</v>
      </c>
      <c r="F1989" s="135" t="e">
        <f t="shared" ca="1" si="167"/>
        <v>#N/A</v>
      </c>
      <c r="J1989" s="135" t="e">
        <f t="shared" ca="1" si="168"/>
        <v>#N/A</v>
      </c>
      <c r="N1989" s="135" t="e">
        <f t="shared" ca="1" si="169"/>
        <v>#N/A</v>
      </c>
      <c r="S1989" s="135" t="e">
        <f t="shared" ca="1" si="170"/>
        <v>#N/A</v>
      </c>
    </row>
    <row r="1990" spans="1:19">
      <c r="A1990" s="133">
        <f t="shared" si="171"/>
        <v>34</v>
      </c>
      <c r="E1990" s="133">
        <v>9</v>
      </c>
      <c r="F1990" s="135" t="e">
        <f t="shared" ca="1" si="167"/>
        <v>#N/A</v>
      </c>
      <c r="J1990" s="135" t="e">
        <f t="shared" ca="1" si="168"/>
        <v>#N/A</v>
      </c>
      <c r="N1990" s="135" t="e">
        <f t="shared" ca="1" si="169"/>
        <v>#N/A</v>
      </c>
      <c r="S1990" s="135" t="e">
        <f t="shared" ca="1" si="170"/>
        <v>#N/A</v>
      </c>
    </row>
    <row r="1991" spans="1:19">
      <c r="A1991" s="133">
        <f t="shared" si="171"/>
        <v>34</v>
      </c>
      <c r="E1991" s="133">
        <v>10</v>
      </c>
      <c r="F1991" s="135" t="e">
        <f t="shared" ca="1" si="167"/>
        <v>#N/A</v>
      </c>
      <c r="N1991" s="135" t="e">
        <f t="shared" ca="1" si="169"/>
        <v>#N/A</v>
      </c>
      <c r="S1991" s="135" t="e">
        <f t="shared" ca="1" si="170"/>
        <v>#N/A</v>
      </c>
    </row>
    <row r="1992" spans="1:19">
      <c r="A1992" s="133">
        <f t="shared" si="171"/>
        <v>34</v>
      </c>
      <c r="E1992" s="133">
        <v>11</v>
      </c>
      <c r="F1992" s="135" t="e">
        <f t="shared" ca="1" si="167"/>
        <v>#N/A</v>
      </c>
      <c r="N1992" s="135" t="e">
        <f t="shared" ca="1" si="169"/>
        <v>#N/A</v>
      </c>
      <c r="S1992" s="135" t="e">
        <f t="shared" ca="1" si="170"/>
        <v>#N/A</v>
      </c>
    </row>
    <row r="1993" spans="1:19">
      <c r="A1993" s="133">
        <f t="shared" si="171"/>
        <v>34</v>
      </c>
      <c r="E1993" s="133">
        <v>12</v>
      </c>
      <c r="F1993" s="135" t="e">
        <f t="shared" ca="1" si="167"/>
        <v>#N/A</v>
      </c>
      <c r="N1993" s="135" t="e">
        <f t="shared" ca="1" si="169"/>
        <v>#N/A</v>
      </c>
      <c r="S1993" s="135" t="e">
        <f t="shared" ca="1" si="170"/>
        <v>#N/A</v>
      </c>
    </row>
    <row r="1994" spans="1:19">
      <c r="A1994" s="133">
        <f t="shared" si="171"/>
        <v>34</v>
      </c>
      <c r="E1994" s="133">
        <v>13</v>
      </c>
      <c r="F1994" s="135" t="e">
        <f t="shared" ca="1" si="167"/>
        <v>#N/A</v>
      </c>
      <c r="N1994" s="135" t="e">
        <f t="shared" ca="1" si="169"/>
        <v>#N/A</v>
      </c>
      <c r="S1994" s="135" t="e">
        <f t="shared" ca="1" si="170"/>
        <v>#N/A</v>
      </c>
    </row>
    <row r="1995" spans="1:19">
      <c r="A1995" s="133">
        <f t="shared" si="171"/>
        <v>34</v>
      </c>
      <c r="E1995" s="133">
        <v>14</v>
      </c>
      <c r="F1995" s="135" t="e">
        <f t="shared" ca="1" si="167"/>
        <v>#N/A</v>
      </c>
      <c r="N1995" s="135" t="e">
        <f t="shared" ca="1" si="169"/>
        <v>#N/A</v>
      </c>
      <c r="S1995" s="135" t="e">
        <f t="shared" ca="1" si="170"/>
        <v>#N/A</v>
      </c>
    </row>
    <row r="1996" spans="1:19">
      <c r="A1996" s="133">
        <f t="shared" si="171"/>
        <v>34</v>
      </c>
      <c r="E1996" s="133">
        <v>15</v>
      </c>
      <c r="F1996" s="135" t="e">
        <f t="shared" ca="1" si="167"/>
        <v>#N/A</v>
      </c>
      <c r="N1996" s="135" t="e">
        <f t="shared" ca="1" si="169"/>
        <v>#N/A</v>
      </c>
      <c r="S1996" s="135" t="e">
        <f t="shared" ca="1" si="170"/>
        <v>#N/A</v>
      </c>
    </row>
    <row r="1997" spans="1:19">
      <c r="A1997" s="133">
        <f t="shared" si="171"/>
        <v>34</v>
      </c>
      <c r="E1997" s="133">
        <v>16</v>
      </c>
      <c r="F1997" s="135" t="e">
        <f t="shared" ca="1" si="167"/>
        <v>#N/A</v>
      </c>
      <c r="N1997" s="135" t="e">
        <f t="shared" ca="1" si="169"/>
        <v>#N/A</v>
      </c>
      <c r="S1997" s="135" t="e">
        <f t="shared" ca="1" si="170"/>
        <v>#N/A</v>
      </c>
    </row>
    <row r="1998" spans="1:19">
      <c r="A1998" s="133">
        <f t="shared" si="171"/>
        <v>34</v>
      </c>
      <c r="E1998" s="133">
        <v>17</v>
      </c>
      <c r="F1998" s="135" t="e">
        <f t="shared" ca="1" si="167"/>
        <v>#N/A</v>
      </c>
      <c r="N1998" s="135" t="e">
        <f t="shared" ca="1" si="169"/>
        <v>#N/A</v>
      </c>
      <c r="S1998" s="135" t="e">
        <f t="shared" ca="1" si="170"/>
        <v>#N/A</v>
      </c>
    </row>
    <row r="1999" spans="1:19">
      <c r="A1999" s="133">
        <f t="shared" si="171"/>
        <v>34</v>
      </c>
      <c r="E1999" s="133">
        <v>18</v>
      </c>
      <c r="F1999" s="135" t="e">
        <f t="shared" ca="1" si="167"/>
        <v>#N/A</v>
      </c>
      <c r="N1999" s="135" t="e">
        <f t="shared" ca="1" si="169"/>
        <v>#N/A</v>
      </c>
      <c r="S1999" s="135" t="e">
        <f t="shared" ca="1" si="170"/>
        <v>#N/A</v>
      </c>
    </row>
    <row r="2000" spans="1:19">
      <c r="A2000" s="133">
        <f t="shared" si="171"/>
        <v>34</v>
      </c>
      <c r="E2000" s="133">
        <v>19</v>
      </c>
      <c r="F2000" s="135" t="e">
        <f t="shared" ca="1" si="167"/>
        <v>#N/A</v>
      </c>
      <c r="N2000" s="135" t="e">
        <f t="shared" ca="1" si="169"/>
        <v>#N/A</v>
      </c>
      <c r="S2000" s="135" t="e">
        <f t="shared" ca="1" si="170"/>
        <v>#N/A</v>
      </c>
    </row>
    <row r="2001" spans="1:19">
      <c r="A2001" s="133">
        <f t="shared" si="171"/>
        <v>34</v>
      </c>
      <c r="E2001" s="133">
        <v>20</v>
      </c>
      <c r="F2001" s="135" t="e">
        <f t="shared" ca="1" si="167"/>
        <v>#N/A</v>
      </c>
      <c r="N2001" s="135" t="e">
        <f t="shared" ca="1" si="169"/>
        <v>#N/A</v>
      </c>
      <c r="S2001" s="135" t="e">
        <f t="shared" ca="1" si="170"/>
        <v>#N/A</v>
      </c>
    </row>
    <row r="2002" spans="1:19">
      <c r="A2002" s="133">
        <f t="shared" si="171"/>
        <v>34</v>
      </c>
      <c r="E2002" s="133">
        <v>21</v>
      </c>
      <c r="F2002" s="135" t="e">
        <f t="shared" ca="1" si="167"/>
        <v>#N/A</v>
      </c>
      <c r="N2002" s="135" t="e">
        <f t="shared" ca="1" si="169"/>
        <v>#N/A</v>
      </c>
      <c r="S2002" s="135" t="e">
        <f t="shared" ca="1" si="170"/>
        <v>#N/A</v>
      </c>
    </row>
    <row r="2003" spans="1:19">
      <c r="A2003" s="133">
        <f t="shared" si="171"/>
        <v>34</v>
      </c>
      <c r="E2003" s="133">
        <v>22</v>
      </c>
      <c r="F2003" s="135" t="e">
        <f t="shared" ca="1" si="167"/>
        <v>#N/A</v>
      </c>
      <c r="N2003" s="135" t="e">
        <f t="shared" ca="1" si="169"/>
        <v>#N/A</v>
      </c>
      <c r="S2003" s="135" t="e">
        <f t="shared" ca="1" si="170"/>
        <v>#N/A</v>
      </c>
    </row>
    <row r="2004" spans="1:19">
      <c r="A2004" s="133">
        <f t="shared" si="171"/>
        <v>34</v>
      </c>
      <c r="E2004" s="133">
        <v>23</v>
      </c>
      <c r="F2004" s="135" t="e">
        <f t="shared" ca="1" si="167"/>
        <v>#N/A</v>
      </c>
      <c r="N2004" s="135" t="e">
        <f t="shared" ca="1" si="169"/>
        <v>#N/A</v>
      </c>
      <c r="S2004" s="135" t="e">
        <f t="shared" ca="1" si="170"/>
        <v>#N/A</v>
      </c>
    </row>
    <row r="2005" spans="1:19">
      <c r="A2005" s="133">
        <f t="shared" si="171"/>
        <v>34</v>
      </c>
      <c r="E2005" s="133">
        <v>24</v>
      </c>
      <c r="S2005" s="135" t="e">
        <f t="shared" ca="1" si="170"/>
        <v>#N/A</v>
      </c>
    </row>
    <row r="2006" spans="1:19">
      <c r="A2006" s="133">
        <f t="shared" si="171"/>
        <v>34</v>
      </c>
      <c r="E2006" s="133">
        <v>25</v>
      </c>
      <c r="S2006" s="135" t="e">
        <f t="shared" ca="1" si="170"/>
        <v>#N/A</v>
      </c>
    </row>
    <row r="2007" spans="1:19">
      <c r="A2007" s="133">
        <f t="shared" si="171"/>
        <v>34</v>
      </c>
      <c r="E2007" s="133">
        <v>26</v>
      </c>
      <c r="S2007" s="135" t="e">
        <f t="shared" ca="1" si="170"/>
        <v>#N/A</v>
      </c>
    </row>
    <row r="2008" spans="1:19">
      <c r="A2008" s="133">
        <f t="shared" si="171"/>
        <v>34</v>
      </c>
      <c r="E2008" s="133">
        <v>27</v>
      </c>
      <c r="S2008" s="135" t="e">
        <f t="shared" ca="1" si="170"/>
        <v>#N/A</v>
      </c>
    </row>
    <row r="2009" spans="1:19">
      <c r="A2009" s="133">
        <f t="shared" si="171"/>
        <v>34</v>
      </c>
      <c r="E2009" s="133">
        <v>28</v>
      </c>
      <c r="S2009" s="135" t="e">
        <f t="shared" ca="1" si="170"/>
        <v>#N/A</v>
      </c>
    </row>
    <row r="2010" spans="1:19">
      <c r="A2010" s="133">
        <f t="shared" si="171"/>
        <v>34</v>
      </c>
      <c r="E2010" s="133">
        <v>29</v>
      </c>
      <c r="S2010" s="135" t="e">
        <f t="shared" ca="1" si="170"/>
        <v>#N/A</v>
      </c>
    </row>
    <row r="2011" spans="1:19">
      <c r="A2011" s="133">
        <f t="shared" si="171"/>
        <v>34</v>
      </c>
      <c r="E2011" s="133">
        <v>30</v>
      </c>
      <c r="S2011" s="135" t="e">
        <f t="shared" ca="1" si="170"/>
        <v>#N/A</v>
      </c>
    </row>
    <row r="2012" spans="1:19">
      <c r="A2012" s="133">
        <f t="shared" si="171"/>
        <v>34</v>
      </c>
      <c r="E2012" s="133">
        <v>31</v>
      </c>
      <c r="S2012" s="135" t="e">
        <f t="shared" ca="1" si="170"/>
        <v>#N/A</v>
      </c>
    </row>
    <row r="2013" spans="1:19">
      <c r="A2013" s="133">
        <f t="shared" si="171"/>
        <v>34</v>
      </c>
      <c r="E2013" s="133">
        <v>32</v>
      </c>
      <c r="S2013" s="135" t="e">
        <f t="shared" ca="1" si="170"/>
        <v>#N/A</v>
      </c>
    </row>
    <row r="2014" spans="1:19">
      <c r="A2014" s="133">
        <f t="shared" si="171"/>
        <v>34</v>
      </c>
      <c r="E2014" s="133">
        <v>33</v>
      </c>
      <c r="S2014" s="135" t="e">
        <f t="shared" ca="1" si="170"/>
        <v>#N/A</v>
      </c>
    </row>
    <row r="2015" spans="1:19">
      <c r="A2015" s="133">
        <f t="shared" si="171"/>
        <v>34</v>
      </c>
      <c r="E2015" s="133">
        <v>34</v>
      </c>
      <c r="S2015" s="135" t="e">
        <f t="shared" ca="1" si="170"/>
        <v>#N/A</v>
      </c>
    </row>
    <row r="2016" spans="1:19">
      <c r="A2016" s="133">
        <f t="shared" si="171"/>
        <v>34</v>
      </c>
      <c r="E2016" s="133">
        <v>35</v>
      </c>
      <c r="S2016" s="135" t="e">
        <f t="shared" ca="1" si="170"/>
        <v>#N/A</v>
      </c>
    </row>
    <row r="2017" spans="1:19">
      <c r="A2017" s="133">
        <f t="shared" si="171"/>
        <v>34</v>
      </c>
      <c r="E2017" s="133">
        <v>36</v>
      </c>
      <c r="S2017" s="135" t="e">
        <f t="shared" ca="1" si="170"/>
        <v>#N/A</v>
      </c>
    </row>
    <row r="2018" spans="1:19">
      <c r="A2018" s="133">
        <f t="shared" si="171"/>
        <v>34</v>
      </c>
      <c r="E2018" s="133">
        <v>37</v>
      </c>
      <c r="S2018" s="135" t="e">
        <f t="shared" ca="1" si="170"/>
        <v>#N/A</v>
      </c>
    </row>
    <row r="2019" spans="1:19">
      <c r="A2019" s="133">
        <f t="shared" si="171"/>
        <v>34</v>
      </c>
      <c r="E2019" s="133">
        <v>38</v>
      </c>
      <c r="S2019" s="135" t="e">
        <f t="shared" ca="1" si="170"/>
        <v>#N/A</v>
      </c>
    </row>
    <row r="2020" spans="1:19">
      <c r="A2020" s="133">
        <f t="shared" si="171"/>
        <v>34</v>
      </c>
      <c r="E2020" s="133">
        <v>39</v>
      </c>
      <c r="S2020" s="135" t="e">
        <f t="shared" ca="1" si="170"/>
        <v>#N/A</v>
      </c>
    </row>
    <row r="2021" spans="1:19">
      <c r="A2021" s="133">
        <f t="shared" si="171"/>
        <v>34</v>
      </c>
      <c r="E2021" s="133">
        <v>40</v>
      </c>
      <c r="S2021" s="135" t="e">
        <f t="shared" ca="1" si="170"/>
        <v>#N/A</v>
      </c>
    </row>
    <row r="2022" spans="1:19">
      <c r="A2022" s="133">
        <f t="shared" si="171"/>
        <v>34</v>
      </c>
      <c r="E2022" s="133">
        <v>41</v>
      </c>
      <c r="S2022" s="135" t="e">
        <f t="shared" ca="1" si="170"/>
        <v>#N/A</v>
      </c>
    </row>
    <row r="2023" spans="1:19">
      <c r="A2023" s="133">
        <f t="shared" si="171"/>
        <v>34</v>
      </c>
      <c r="E2023" s="133">
        <v>42</v>
      </c>
      <c r="S2023" s="135" t="e">
        <f t="shared" ca="1" si="170"/>
        <v>#N/A</v>
      </c>
    </row>
    <row r="2024" spans="1:19">
      <c r="A2024" s="133">
        <f t="shared" si="171"/>
        <v>34</v>
      </c>
      <c r="E2024" s="133">
        <v>43</v>
      </c>
      <c r="S2024" s="135" t="e">
        <f t="shared" ca="1" si="170"/>
        <v>#N/A</v>
      </c>
    </row>
    <row r="2025" spans="1:19">
      <c r="A2025" s="133">
        <f t="shared" si="171"/>
        <v>34</v>
      </c>
      <c r="E2025" s="133">
        <v>44</v>
      </c>
      <c r="S2025" s="135" t="e">
        <f t="shared" ca="1" si="170"/>
        <v>#N/A</v>
      </c>
    </row>
    <row r="2026" spans="1:19">
      <c r="A2026" s="133">
        <f t="shared" si="171"/>
        <v>34</v>
      </c>
      <c r="E2026" s="133">
        <v>45</v>
      </c>
      <c r="S2026" s="135" t="e">
        <f t="shared" ca="1" si="170"/>
        <v>#N/A</v>
      </c>
    </row>
    <row r="2027" spans="1:19">
      <c r="A2027" s="133">
        <f t="shared" si="171"/>
        <v>34</v>
      </c>
      <c r="E2027" s="133">
        <v>46</v>
      </c>
      <c r="S2027" s="135" t="e">
        <f t="shared" ca="1" si="170"/>
        <v>#N/A</v>
      </c>
    </row>
    <row r="2028" spans="1:19">
      <c r="A2028" s="133">
        <f t="shared" si="171"/>
        <v>34</v>
      </c>
      <c r="E2028" s="133">
        <v>47</v>
      </c>
      <c r="S2028" s="135" t="e">
        <f t="shared" ca="1" si="170"/>
        <v>#N/A</v>
      </c>
    </row>
    <row r="2029" spans="1:19">
      <c r="A2029" s="133">
        <f t="shared" si="171"/>
        <v>34</v>
      </c>
      <c r="E2029" s="133">
        <v>48</v>
      </c>
      <c r="S2029" s="135" t="e">
        <f t="shared" ca="1" si="170"/>
        <v>#N/A</v>
      </c>
    </row>
    <row r="2030" spans="1:19">
      <c r="A2030" s="133">
        <f t="shared" si="171"/>
        <v>34</v>
      </c>
      <c r="E2030" s="133">
        <v>49</v>
      </c>
      <c r="S2030" s="135" t="e">
        <f t="shared" ca="1" si="170"/>
        <v>#N/A</v>
      </c>
    </row>
    <row r="2031" spans="1:19">
      <c r="A2031" s="133">
        <f t="shared" si="171"/>
        <v>34</v>
      </c>
      <c r="E2031" s="133">
        <v>50</v>
      </c>
      <c r="S2031" s="135" t="e">
        <f t="shared" ca="1" si="170"/>
        <v>#N/A</v>
      </c>
    </row>
    <row r="2032" spans="1:19">
      <c r="A2032" s="133">
        <f t="shared" si="171"/>
        <v>34</v>
      </c>
      <c r="E2032" s="133">
        <v>51</v>
      </c>
      <c r="S2032" s="135" t="e">
        <f t="shared" ca="1" si="170"/>
        <v>#N/A</v>
      </c>
    </row>
    <row r="2033" spans="1:21">
      <c r="A2033" s="133">
        <f t="shared" si="171"/>
        <v>34</v>
      </c>
      <c r="E2033" s="133">
        <v>52</v>
      </c>
      <c r="S2033" s="135" t="e">
        <f t="shared" ca="1" si="170"/>
        <v>#N/A</v>
      </c>
    </row>
    <row r="2042" spans="1:21">
      <c r="A2042" s="133">
        <f>(ROW()+58)/60</f>
        <v>35</v>
      </c>
      <c r="B2042" s="134">
        <f ca="1">INDIRECT("select!E"&amp;TEXT($B$1+A2042,"#"))</f>
        <v>0</v>
      </c>
      <c r="C2042" s="133" t="e">
        <f ca="1">VLOOKUP(B2042,$A$3181:$D$3190,4,0)</f>
        <v>#N/A</v>
      </c>
      <c r="D2042" s="133" t="e">
        <f ca="1">VLOOKUP(B2042,$A$3181:$D$3190,3,0)</f>
        <v>#N/A</v>
      </c>
      <c r="E2042" s="133">
        <v>1</v>
      </c>
      <c r="F2042" s="135" t="e">
        <f t="shared" ref="F2042:F2064" ca="1" si="172">IF(E2042&lt;=INDIRECT("D$"&amp;TEXT(ROW()-E2042+1,"#")),INDIRECT("E$"&amp;TEXT($F$1+INDIRECT("C$"&amp;TEXT(ROW()-E2042+1,"#"))+E2042-1,"#")),"")</f>
        <v>#N/A</v>
      </c>
      <c r="G2042" s="134">
        <f ca="1">INDIRECT("select!G"&amp;TEXT($B$1+A2042,"#"))</f>
        <v>0</v>
      </c>
      <c r="H2042" s="133" t="e">
        <f ca="1">VLOOKUP(G2042,E$3181:G$3219,3,0)</f>
        <v>#N/A</v>
      </c>
      <c r="I2042" s="133" t="e">
        <f ca="1">VLOOKUP(G2042,E$3181:G$3219,2,0)</f>
        <v>#N/A</v>
      </c>
      <c r="J2042" s="135" t="e">
        <f t="shared" ref="J2042:J2050" ca="1" si="173">IF(E2042&lt;=INDIRECT("I$"&amp;TEXT(ROW()-E2042+1,"#")),INDIRECT("H$"&amp;TEXT($F$1+INDIRECT("H$"&amp;TEXT(ROW()-E2042+1,"#"))+E2042-1,"#")),"")</f>
        <v>#N/A</v>
      </c>
      <c r="K2042" s="136">
        <f ca="1">INDIRECT("select!H"&amp;TEXT($B$1+A2042,"#"))</f>
        <v>0</v>
      </c>
      <c r="L2042" s="133" t="e">
        <f ca="1">VLOOKUP(K2042,H$3181:J$3287,3,0)</f>
        <v>#N/A</v>
      </c>
      <c r="M2042" s="133" t="e">
        <f ca="1">VLOOKUP(K2042,H$3181:J$3287,2,0)</f>
        <v>#N/A</v>
      </c>
      <c r="N2042" s="135" t="e">
        <f t="shared" ref="N2042:N2064" ca="1" si="174">IF(E2042&lt;=INDIRECT("M$"&amp;TEXT(ROW()-E2042+1,"#")),INDIRECT("K$"&amp;TEXT($F$1+INDIRECT("L$"&amp;TEXT(ROW()-E2042+1,"#"))+E2042-1,"#")),"")</f>
        <v>#N/A</v>
      </c>
      <c r="O2042" s="136">
        <f ca="1">INDIRECT("select!I"&amp;TEXT($B$1+A2042,"#"))</f>
        <v>0</v>
      </c>
      <c r="Q2042" s="133" t="e">
        <f ca="1">VLOOKUP(O2042,K$3181:O$3570,5,0)</f>
        <v>#N/A</v>
      </c>
      <c r="R2042" s="133" t="e">
        <f ca="1">VLOOKUP(O2042,K$3181:O$3570,4,0)</f>
        <v>#N/A</v>
      </c>
      <c r="S2042" s="135" t="e">
        <f t="shared" ref="S2042:S2093" ca="1" si="175">IF(E2042&lt;=INDIRECT("R$"&amp;TEXT(ROW()-E2042+1,"#")),INDIRECT("P$"&amp;TEXT($F$1+INDIRECT("Q$"&amp;TEXT(ROW()-E2042+1,"#"))+E2042-1,"#")),"")</f>
        <v>#N/A</v>
      </c>
      <c r="T2042" s="133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3">
        <f t="shared" ref="A2043:A2093" si="176">A2042</f>
        <v>35</v>
      </c>
      <c r="E2043" s="133">
        <v>2</v>
      </c>
      <c r="F2043" s="135" t="e">
        <f t="shared" ca="1" si="172"/>
        <v>#N/A</v>
      </c>
      <c r="J2043" s="135" t="e">
        <f t="shared" ca="1" si="173"/>
        <v>#N/A</v>
      </c>
      <c r="N2043" s="135" t="e">
        <f t="shared" ca="1" si="174"/>
        <v>#N/A</v>
      </c>
      <c r="S2043" s="135" t="e">
        <f t="shared" ca="1" si="175"/>
        <v>#N/A</v>
      </c>
    </row>
    <row r="2044" spans="1:21">
      <c r="A2044" s="133">
        <f t="shared" si="176"/>
        <v>35</v>
      </c>
      <c r="E2044" s="133">
        <v>3</v>
      </c>
      <c r="F2044" s="135" t="e">
        <f t="shared" ca="1" si="172"/>
        <v>#N/A</v>
      </c>
      <c r="J2044" s="135" t="e">
        <f t="shared" ca="1" si="173"/>
        <v>#N/A</v>
      </c>
      <c r="N2044" s="135" t="e">
        <f t="shared" ca="1" si="174"/>
        <v>#N/A</v>
      </c>
      <c r="S2044" s="135" t="e">
        <f t="shared" ca="1" si="175"/>
        <v>#N/A</v>
      </c>
    </row>
    <row r="2045" spans="1:21">
      <c r="A2045" s="133">
        <f t="shared" si="176"/>
        <v>35</v>
      </c>
      <c r="E2045" s="133">
        <v>4</v>
      </c>
      <c r="F2045" s="135" t="e">
        <f t="shared" ca="1" si="172"/>
        <v>#N/A</v>
      </c>
      <c r="J2045" s="135" t="e">
        <f t="shared" ca="1" si="173"/>
        <v>#N/A</v>
      </c>
      <c r="N2045" s="135" t="e">
        <f t="shared" ca="1" si="174"/>
        <v>#N/A</v>
      </c>
      <c r="S2045" s="135" t="e">
        <f t="shared" ca="1" si="175"/>
        <v>#N/A</v>
      </c>
    </row>
    <row r="2046" spans="1:21">
      <c r="A2046" s="133">
        <f t="shared" si="176"/>
        <v>35</v>
      </c>
      <c r="E2046" s="133">
        <v>5</v>
      </c>
      <c r="F2046" s="135" t="e">
        <f t="shared" ca="1" si="172"/>
        <v>#N/A</v>
      </c>
      <c r="J2046" s="135" t="e">
        <f t="shared" ca="1" si="173"/>
        <v>#N/A</v>
      </c>
      <c r="N2046" s="135" t="e">
        <f t="shared" ca="1" si="174"/>
        <v>#N/A</v>
      </c>
      <c r="S2046" s="135" t="e">
        <f t="shared" ca="1" si="175"/>
        <v>#N/A</v>
      </c>
    </row>
    <row r="2047" spans="1:21">
      <c r="A2047" s="133">
        <f t="shared" si="176"/>
        <v>35</v>
      </c>
      <c r="E2047" s="133">
        <v>6</v>
      </c>
      <c r="F2047" s="135" t="e">
        <f t="shared" ca="1" si="172"/>
        <v>#N/A</v>
      </c>
      <c r="J2047" s="135" t="e">
        <f t="shared" ca="1" si="173"/>
        <v>#N/A</v>
      </c>
      <c r="N2047" s="135" t="e">
        <f t="shared" ca="1" si="174"/>
        <v>#N/A</v>
      </c>
      <c r="S2047" s="135" t="e">
        <f t="shared" ca="1" si="175"/>
        <v>#N/A</v>
      </c>
    </row>
    <row r="2048" spans="1:21">
      <c r="A2048" s="133">
        <f t="shared" si="176"/>
        <v>35</v>
      </c>
      <c r="E2048" s="133">
        <v>7</v>
      </c>
      <c r="F2048" s="135" t="e">
        <f t="shared" ca="1" si="172"/>
        <v>#N/A</v>
      </c>
      <c r="J2048" s="135" t="e">
        <f t="shared" ca="1" si="173"/>
        <v>#N/A</v>
      </c>
      <c r="N2048" s="135" t="e">
        <f t="shared" ca="1" si="174"/>
        <v>#N/A</v>
      </c>
      <c r="S2048" s="135" t="e">
        <f t="shared" ca="1" si="175"/>
        <v>#N/A</v>
      </c>
    </row>
    <row r="2049" spans="1:19">
      <c r="A2049" s="133">
        <f t="shared" si="176"/>
        <v>35</v>
      </c>
      <c r="E2049" s="133">
        <v>8</v>
      </c>
      <c r="F2049" s="135" t="e">
        <f t="shared" ca="1" si="172"/>
        <v>#N/A</v>
      </c>
      <c r="J2049" s="135" t="e">
        <f t="shared" ca="1" si="173"/>
        <v>#N/A</v>
      </c>
      <c r="N2049" s="135" t="e">
        <f t="shared" ca="1" si="174"/>
        <v>#N/A</v>
      </c>
      <c r="S2049" s="135" t="e">
        <f t="shared" ca="1" si="175"/>
        <v>#N/A</v>
      </c>
    </row>
    <row r="2050" spans="1:19">
      <c r="A2050" s="133">
        <f t="shared" si="176"/>
        <v>35</v>
      </c>
      <c r="E2050" s="133">
        <v>9</v>
      </c>
      <c r="F2050" s="135" t="e">
        <f t="shared" ca="1" si="172"/>
        <v>#N/A</v>
      </c>
      <c r="J2050" s="135" t="e">
        <f t="shared" ca="1" si="173"/>
        <v>#N/A</v>
      </c>
      <c r="N2050" s="135" t="e">
        <f t="shared" ca="1" si="174"/>
        <v>#N/A</v>
      </c>
      <c r="S2050" s="135" t="e">
        <f t="shared" ca="1" si="175"/>
        <v>#N/A</v>
      </c>
    </row>
    <row r="2051" spans="1:19">
      <c r="A2051" s="133">
        <f t="shared" si="176"/>
        <v>35</v>
      </c>
      <c r="E2051" s="133">
        <v>10</v>
      </c>
      <c r="F2051" s="135" t="e">
        <f t="shared" ca="1" si="172"/>
        <v>#N/A</v>
      </c>
      <c r="N2051" s="135" t="e">
        <f t="shared" ca="1" si="174"/>
        <v>#N/A</v>
      </c>
      <c r="S2051" s="135" t="e">
        <f t="shared" ca="1" si="175"/>
        <v>#N/A</v>
      </c>
    </row>
    <row r="2052" spans="1:19">
      <c r="A2052" s="133">
        <f t="shared" si="176"/>
        <v>35</v>
      </c>
      <c r="E2052" s="133">
        <v>11</v>
      </c>
      <c r="F2052" s="135" t="e">
        <f t="shared" ca="1" si="172"/>
        <v>#N/A</v>
      </c>
      <c r="N2052" s="135" t="e">
        <f t="shared" ca="1" si="174"/>
        <v>#N/A</v>
      </c>
      <c r="S2052" s="135" t="e">
        <f t="shared" ca="1" si="175"/>
        <v>#N/A</v>
      </c>
    </row>
    <row r="2053" spans="1:19">
      <c r="A2053" s="133">
        <f t="shared" si="176"/>
        <v>35</v>
      </c>
      <c r="E2053" s="133">
        <v>12</v>
      </c>
      <c r="F2053" s="135" t="e">
        <f t="shared" ca="1" si="172"/>
        <v>#N/A</v>
      </c>
      <c r="N2053" s="135" t="e">
        <f t="shared" ca="1" si="174"/>
        <v>#N/A</v>
      </c>
      <c r="S2053" s="135" t="e">
        <f t="shared" ca="1" si="175"/>
        <v>#N/A</v>
      </c>
    </row>
    <row r="2054" spans="1:19">
      <c r="A2054" s="133">
        <f t="shared" si="176"/>
        <v>35</v>
      </c>
      <c r="E2054" s="133">
        <v>13</v>
      </c>
      <c r="F2054" s="135" t="e">
        <f t="shared" ca="1" si="172"/>
        <v>#N/A</v>
      </c>
      <c r="N2054" s="135" t="e">
        <f t="shared" ca="1" si="174"/>
        <v>#N/A</v>
      </c>
      <c r="S2054" s="135" t="e">
        <f t="shared" ca="1" si="175"/>
        <v>#N/A</v>
      </c>
    </row>
    <row r="2055" spans="1:19">
      <c r="A2055" s="133">
        <f t="shared" si="176"/>
        <v>35</v>
      </c>
      <c r="E2055" s="133">
        <v>14</v>
      </c>
      <c r="F2055" s="135" t="e">
        <f t="shared" ca="1" si="172"/>
        <v>#N/A</v>
      </c>
      <c r="N2055" s="135" t="e">
        <f t="shared" ca="1" si="174"/>
        <v>#N/A</v>
      </c>
      <c r="S2055" s="135" t="e">
        <f t="shared" ca="1" si="175"/>
        <v>#N/A</v>
      </c>
    </row>
    <row r="2056" spans="1:19">
      <c r="A2056" s="133">
        <f t="shared" si="176"/>
        <v>35</v>
      </c>
      <c r="E2056" s="133">
        <v>15</v>
      </c>
      <c r="F2056" s="135" t="e">
        <f t="shared" ca="1" si="172"/>
        <v>#N/A</v>
      </c>
      <c r="N2056" s="135" t="e">
        <f t="shared" ca="1" si="174"/>
        <v>#N/A</v>
      </c>
      <c r="S2056" s="135" t="e">
        <f t="shared" ca="1" si="175"/>
        <v>#N/A</v>
      </c>
    </row>
    <row r="2057" spans="1:19">
      <c r="A2057" s="133">
        <f t="shared" si="176"/>
        <v>35</v>
      </c>
      <c r="E2057" s="133">
        <v>16</v>
      </c>
      <c r="F2057" s="135" t="e">
        <f t="shared" ca="1" si="172"/>
        <v>#N/A</v>
      </c>
      <c r="N2057" s="135" t="e">
        <f t="shared" ca="1" si="174"/>
        <v>#N/A</v>
      </c>
      <c r="S2057" s="135" t="e">
        <f t="shared" ca="1" si="175"/>
        <v>#N/A</v>
      </c>
    </row>
    <row r="2058" spans="1:19">
      <c r="A2058" s="133">
        <f t="shared" si="176"/>
        <v>35</v>
      </c>
      <c r="E2058" s="133">
        <v>17</v>
      </c>
      <c r="F2058" s="135" t="e">
        <f t="shared" ca="1" si="172"/>
        <v>#N/A</v>
      </c>
      <c r="N2058" s="135" t="e">
        <f t="shared" ca="1" si="174"/>
        <v>#N/A</v>
      </c>
      <c r="S2058" s="135" t="e">
        <f t="shared" ca="1" si="175"/>
        <v>#N/A</v>
      </c>
    </row>
    <row r="2059" spans="1:19">
      <c r="A2059" s="133">
        <f t="shared" si="176"/>
        <v>35</v>
      </c>
      <c r="E2059" s="133">
        <v>18</v>
      </c>
      <c r="F2059" s="135" t="e">
        <f t="shared" ca="1" si="172"/>
        <v>#N/A</v>
      </c>
      <c r="N2059" s="135" t="e">
        <f t="shared" ca="1" si="174"/>
        <v>#N/A</v>
      </c>
      <c r="S2059" s="135" t="e">
        <f t="shared" ca="1" si="175"/>
        <v>#N/A</v>
      </c>
    </row>
    <row r="2060" spans="1:19">
      <c r="A2060" s="133">
        <f t="shared" si="176"/>
        <v>35</v>
      </c>
      <c r="E2060" s="133">
        <v>19</v>
      </c>
      <c r="F2060" s="135" t="e">
        <f t="shared" ca="1" si="172"/>
        <v>#N/A</v>
      </c>
      <c r="N2060" s="135" t="e">
        <f t="shared" ca="1" si="174"/>
        <v>#N/A</v>
      </c>
      <c r="S2060" s="135" t="e">
        <f t="shared" ca="1" si="175"/>
        <v>#N/A</v>
      </c>
    </row>
    <row r="2061" spans="1:19">
      <c r="A2061" s="133">
        <f t="shared" si="176"/>
        <v>35</v>
      </c>
      <c r="E2061" s="133">
        <v>20</v>
      </c>
      <c r="F2061" s="135" t="e">
        <f t="shared" ca="1" si="172"/>
        <v>#N/A</v>
      </c>
      <c r="N2061" s="135" t="e">
        <f t="shared" ca="1" si="174"/>
        <v>#N/A</v>
      </c>
      <c r="S2061" s="135" t="e">
        <f t="shared" ca="1" si="175"/>
        <v>#N/A</v>
      </c>
    </row>
    <row r="2062" spans="1:19">
      <c r="A2062" s="133">
        <f t="shared" si="176"/>
        <v>35</v>
      </c>
      <c r="E2062" s="133">
        <v>21</v>
      </c>
      <c r="F2062" s="135" t="e">
        <f t="shared" ca="1" si="172"/>
        <v>#N/A</v>
      </c>
      <c r="N2062" s="135" t="e">
        <f t="shared" ca="1" si="174"/>
        <v>#N/A</v>
      </c>
      <c r="S2062" s="135" t="e">
        <f t="shared" ca="1" si="175"/>
        <v>#N/A</v>
      </c>
    </row>
    <row r="2063" spans="1:19">
      <c r="A2063" s="133">
        <f t="shared" si="176"/>
        <v>35</v>
      </c>
      <c r="E2063" s="133">
        <v>22</v>
      </c>
      <c r="F2063" s="135" t="e">
        <f t="shared" ca="1" si="172"/>
        <v>#N/A</v>
      </c>
      <c r="N2063" s="135" t="e">
        <f t="shared" ca="1" si="174"/>
        <v>#N/A</v>
      </c>
      <c r="S2063" s="135" t="e">
        <f t="shared" ca="1" si="175"/>
        <v>#N/A</v>
      </c>
    </row>
    <row r="2064" spans="1:19">
      <c r="A2064" s="133">
        <f t="shared" si="176"/>
        <v>35</v>
      </c>
      <c r="E2064" s="133">
        <v>23</v>
      </c>
      <c r="F2064" s="135" t="e">
        <f t="shared" ca="1" si="172"/>
        <v>#N/A</v>
      </c>
      <c r="N2064" s="135" t="e">
        <f t="shared" ca="1" si="174"/>
        <v>#N/A</v>
      </c>
      <c r="S2064" s="135" t="e">
        <f t="shared" ca="1" si="175"/>
        <v>#N/A</v>
      </c>
    </row>
    <row r="2065" spans="1:19">
      <c r="A2065" s="133">
        <f t="shared" si="176"/>
        <v>35</v>
      </c>
      <c r="E2065" s="133">
        <v>24</v>
      </c>
      <c r="S2065" s="135" t="e">
        <f t="shared" ca="1" si="175"/>
        <v>#N/A</v>
      </c>
    </row>
    <row r="2066" spans="1:19">
      <c r="A2066" s="133">
        <f t="shared" si="176"/>
        <v>35</v>
      </c>
      <c r="E2066" s="133">
        <v>25</v>
      </c>
      <c r="S2066" s="135" t="e">
        <f t="shared" ca="1" si="175"/>
        <v>#N/A</v>
      </c>
    </row>
    <row r="2067" spans="1:19">
      <c r="A2067" s="133">
        <f t="shared" si="176"/>
        <v>35</v>
      </c>
      <c r="E2067" s="133">
        <v>26</v>
      </c>
      <c r="S2067" s="135" t="e">
        <f t="shared" ca="1" si="175"/>
        <v>#N/A</v>
      </c>
    </row>
    <row r="2068" spans="1:19">
      <c r="A2068" s="133">
        <f t="shared" si="176"/>
        <v>35</v>
      </c>
      <c r="E2068" s="133">
        <v>27</v>
      </c>
      <c r="S2068" s="135" t="e">
        <f t="shared" ca="1" si="175"/>
        <v>#N/A</v>
      </c>
    </row>
    <row r="2069" spans="1:19">
      <c r="A2069" s="133">
        <f t="shared" si="176"/>
        <v>35</v>
      </c>
      <c r="E2069" s="133">
        <v>28</v>
      </c>
      <c r="S2069" s="135" t="e">
        <f t="shared" ca="1" si="175"/>
        <v>#N/A</v>
      </c>
    </row>
    <row r="2070" spans="1:19">
      <c r="A2070" s="133">
        <f t="shared" si="176"/>
        <v>35</v>
      </c>
      <c r="E2070" s="133">
        <v>29</v>
      </c>
      <c r="S2070" s="135" t="e">
        <f t="shared" ca="1" si="175"/>
        <v>#N/A</v>
      </c>
    </row>
    <row r="2071" spans="1:19">
      <c r="A2071" s="133">
        <f t="shared" si="176"/>
        <v>35</v>
      </c>
      <c r="E2071" s="133">
        <v>30</v>
      </c>
      <c r="S2071" s="135" t="e">
        <f t="shared" ca="1" si="175"/>
        <v>#N/A</v>
      </c>
    </row>
    <row r="2072" spans="1:19">
      <c r="A2072" s="133">
        <f t="shared" si="176"/>
        <v>35</v>
      </c>
      <c r="E2072" s="133">
        <v>31</v>
      </c>
      <c r="S2072" s="135" t="e">
        <f t="shared" ca="1" si="175"/>
        <v>#N/A</v>
      </c>
    </row>
    <row r="2073" spans="1:19">
      <c r="A2073" s="133">
        <f t="shared" si="176"/>
        <v>35</v>
      </c>
      <c r="E2073" s="133">
        <v>32</v>
      </c>
      <c r="S2073" s="135" t="e">
        <f t="shared" ca="1" si="175"/>
        <v>#N/A</v>
      </c>
    </row>
    <row r="2074" spans="1:19">
      <c r="A2074" s="133">
        <f t="shared" si="176"/>
        <v>35</v>
      </c>
      <c r="E2074" s="133">
        <v>33</v>
      </c>
      <c r="S2074" s="135" t="e">
        <f t="shared" ca="1" si="175"/>
        <v>#N/A</v>
      </c>
    </row>
    <row r="2075" spans="1:19">
      <c r="A2075" s="133">
        <f t="shared" si="176"/>
        <v>35</v>
      </c>
      <c r="E2075" s="133">
        <v>34</v>
      </c>
      <c r="S2075" s="135" t="e">
        <f t="shared" ca="1" si="175"/>
        <v>#N/A</v>
      </c>
    </row>
    <row r="2076" spans="1:19">
      <c r="A2076" s="133">
        <f t="shared" si="176"/>
        <v>35</v>
      </c>
      <c r="E2076" s="133">
        <v>35</v>
      </c>
      <c r="S2076" s="135" t="e">
        <f t="shared" ca="1" si="175"/>
        <v>#N/A</v>
      </c>
    </row>
    <row r="2077" spans="1:19">
      <c r="A2077" s="133">
        <f t="shared" si="176"/>
        <v>35</v>
      </c>
      <c r="E2077" s="133">
        <v>36</v>
      </c>
      <c r="S2077" s="135" t="e">
        <f t="shared" ca="1" si="175"/>
        <v>#N/A</v>
      </c>
    </row>
    <row r="2078" spans="1:19">
      <c r="A2078" s="133">
        <f t="shared" si="176"/>
        <v>35</v>
      </c>
      <c r="E2078" s="133">
        <v>37</v>
      </c>
      <c r="S2078" s="135" t="e">
        <f t="shared" ca="1" si="175"/>
        <v>#N/A</v>
      </c>
    </row>
    <row r="2079" spans="1:19">
      <c r="A2079" s="133">
        <f t="shared" si="176"/>
        <v>35</v>
      </c>
      <c r="E2079" s="133">
        <v>38</v>
      </c>
      <c r="S2079" s="135" t="e">
        <f t="shared" ca="1" si="175"/>
        <v>#N/A</v>
      </c>
    </row>
    <row r="2080" spans="1:19">
      <c r="A2080" s="133">
        <f t="shared" si="176"/>
        <v>35</v>
      </c>
      <c r="E2080" s="133">
        <v>39</v>
      </c>
      <c r="S2080" s="135" t="e">
        <f t="shared" ca="1" si="175"/>
        <v>#N/A</v>
      </c>
    </row>
    <row r="2081" spans="1:19">
      <c r="A2081" s="133">
        <f t="shared" si="176"/>
        <v>35</v>
      </c>
      <c r="E2081" s="133">
        <v>40</v>
      </c>
      <c r="S2081" s="135" t="e">
        <f t="shared" ca="1" si="175"/>
        <v>#N/A</v>
      </c>
    </row>
    <row r="2082" spans="1:19">
      <c r="A2082" s="133">
        <f t="shared" si="176"/>
        <v>35</v>
      </c>
      <c r="E2082" s="133">
        <v>41</v>
      </c>
      <c r="S2082" s="135" t="e">
        <f t="shared" ca="1" si="175"/>
        <v>#N/A</v>
      </c>
    </row>
    <row r="2083" spans="1:19">
      <c r="A2083" s="133">
        <f t="shared" si="176"/>
        <v>35</v>
      </c>
      <c r="E2083" s="133">
        <v>42</v>
      </c>
      <c r="S2083" s="135" t="e">
        <f t="shared" ca="1" si="175"/>
        <v>#N/A</v>
      </c>
    </row>
    <row r="2084" spans="1:19">
      <c r="A2084" s="133">
        <f t="shared" si="176"/>
        <v>35</v>
      </c>
      <c r="E2084" s="133">
        <v>43</v>
      </c>
      <c r="S2084" s="135" t="e">
        <f t="shared" ca="1" si="175"/>
        <v>#N/A</v>
      </c>
    </row>
    <row r="2085" spans="1:19">
      <c r="A2085" s="133">
        <f t="shared" si="176"/>
        <v>35</v>
      </c>
      <c r="E2085" s="133">
        <v>44</v>
      </c>
      <c r="S2085" s="135" t="e">
        <f t="shared" ca="1" si="175"/>
        <v>#N/A</v>
      </c>
    </row>
    <row r="2086" spans="1:19">
      <c r="A2086" s="133">
        <f t="shared" si="176"/>
        <v>35</v>
      </c>
      <c r="E2086" s="133">
        <v>45</v>
      </c>
      <c r="S2086" s="135" t="e">
        <f t="shared" ca="1" si="175"/>
        <v>#N/A</v>
      </c>
    </row>
    <row r="2087" spans="1:19">
      <c r="A2087" s="133">
        <f t="shared" si="176"/>
        <v>35</v>
      </c>
      <c r="E2087" s="133">
        <v>46</v>
      </c>
      <c r="S2087" s="135" t="e">
        <f t="shared" ca="1" si="175"/>
        <v>#N/A</v>
      </c>
    </row>
    <row r="2088" spans="1:19">
      <c r="A2088" s="133">
        <f t="shared" si="176"/>
        <v>35</v>
      </c>
      <c r="E2088" s="133">
        <v>47</v>
      </c>
      <c r="S2088" s="135" t="e">
        <f t="shared" ca="1" si="175"/>
        <v>#N/A</v>
      </c>
    </row>
    <row r="2089" spans="1:19">
      <c r="A2089" s="133">
        <f t="shared" si="176"/>
        <v>35</v>
      </c>
      <c r="E2089" s="133">
        <v>48</v>
      </c>
      <c r="S2089" s="135" t="e">
        <f t="shared" ca="1" si="175"/>
        <v>#N/A</v>
      </c>
    </row>
    <row r="2090" spans="1:19">
      <c r="A2090" s="133">
        <f t="shared" si="176"/>
        <v>35</v>
      </c>
      <c r="E2090" s="133">
        <v>49</v>
      </c>
      <c r="S2090" s="135" t="e">
        <f t="shared" ca="1" si="175"/>
        <v>#N/A</v>
      </c>
    </row>
    <row r="2091" spans="1:19">
      <c r="A2091" s="133">
        <f t="shared" si="176"/>
        <v>35</v>
      </c>
      <c r="E2091" s="133">
        <v>50</v>
      </c>
      <c r="S2091" s="135" t="e">
        <f t="shared" ca="1" si="175"/>
        <v>#N/A</v>
      </c>
    </row>
    <row r="2092" spans="1:19">
      <c r="A2092" s="133">
        <f t="shared" si="176"/>
        <v>35</v>
      </c>
      <c r="E2092" s="133">
        <v>51</v>
      </c>
      <c r="S2092" s="135" t="e">
        <f t="shared" ca="1" si="175"/>
        <v>#N/A</v>
      </c>
    </row>
    <row r="2093" spans="1:19">
      <c r="A2093" s="133">
        <f t="shared" si="176"/>
        <v>35</v>
      </c>
      <c r="E2093" s="133">
        <v>52</v>
      </c>
      <c r="S2093" s="135" t="e">
        <f t="shared" ca="1" si="175"/>
        <v>#N/A</v>
      </c>
    </row>
    <row r="2102" spans="1:21">
      <c r="A2102" s="133">
        <f>(ROW()+58)/60</f>
        <v>36</v>
      </c>
      <c r="B2102" s="134">
        <f ca="1">INDIRECT("select!E"&amp;TEXT($B$1+A2102,"#"))</f>
        <v>0</v>
      </c>
      <c r="C2102" s="133" t="e">
        <f ca="1">VLOOKUP(B2102,$A$3181:$D$3190,4,0)</f>
        <v>#N/A</v>
      </c>
      <c r="D2102" s="133" t="e">
        <f ca="1">VLOOKUP(B2102,$A$3181:$D$3190,3,0)</f>
        <v>#N/A</v>
      </c>
      <c r="E2102" s="133">
        <v>1</v>
      </c>
      <c r="F2102" s="135" t="e">
        <f t="shared" ref="F2102:F2124" ca="1" si="177">IF(E2102&lt;=INDIRECT("D$"&amp;TEXT(ROW()-E2102+1,"#")),INDIRECT("E$"&amp;TEXT($F$1+INDIRECT("C$"&amp;TEXT(ROW()-E2102+1,"#"))+E2102-1,"#")),"")</f>
        <v>#N/A</v>
      </c>
      <c r="G2102" s="134">
        <f ca="1">INDIRECT("select!G"&amp;TEXT($B$1+A2102,"#"))</f>
        <v>0</v>
      </c>
      <c r="H2102" s="133" t="e">
        <f ca="1">VLOOKUP(G2102,E$3181:G$3219,3,0)</f>
        <v>#N/A</v>
      </c>
      <c r="I2102" s="133" t="e">
        <f ca="1">VLOOKUP(G2102,E$3181:G$3219,2,0)</f>
        <v>#N/A</v>
      </c>
      <c r="J2102" s="135" t="e">
        <f t="shared" ref="J2102:J2110" ca="1" si="178">IF(E2102&lt;=INDIRECT("I$"&amp;TEXT(ROW()-E2102+1,"#")),INDIRECT("H$"&amp;TEXT($F$1+INDIRECT("H$"&amp;TEXT(ROW()-E2102+1,"#"))+E2102-1,"#")),"")</f>
        <v>#N/A</v>
      </c>
      <c r="K2102" s="136">
        <f ca="1">INDIRECT("select!H"&amp;TEXT($B$1+A2102,"#"))</f>
        <v>0</v>
      </c>
      <c r="L2102" s="133" t="e">
        <f ca="1">VLOOKUP(K2102,H$3181:J$3287,3,0)</f>
        <v>#N/A</v>
      </c>
      <c r="M2102" s="133" t="e">
        <f ca="1">VLOOKUP(K2102,H$3181:J$3287,2,0)</f>
        <v>#N/A</v>
      </c>
      <c r="N2102" s="135" t="e">
        <f t="shared" ref="N2102:N2124" ca="1" si="179">IF(E2102&lt;=INDIRECT("M$"&amp;TEXT(ROW()-E2102+1,"#")),INDIRECT("K$"&amp;TEXT($F$1+INDIRECT("L$"&amp;TEXT(ROW()-E2102+1,"#"))+E2102-1,"#")),"")</f>
        <v>#N/A</v>
      </c>
      <c r="O2102" s="136">
        <f ca="1">INDIRECT("select!I"&amp;TEXT($B$1+A2102,"#"))</f>
        <v>0</v>
      </c>
      <c r="Q2102" s="133" t="e">
        <f ca="1">VLOOKUP(O2102,K$3181:O$3570,5,0)</f>
        <v>#N/A</v>
      </c>
      <c r="R2102" s="133" t="e">
        <f ca="1">VLOOKUP(O2102,K$3181:O$3570,4,0)</f>
        <v>#N/A</v>
      </c>
      <c r="S2102" s="135" t="e">
        <f t="shared" ref="S2102:S2153" ca="1" si="180">IF(E2102&lt;=INDIRECT("R$"&amp;TEXT(ROW()-E2102+1,"#")),INDIRECT("P$"&amp;TEXT($F$1+INDIRECT("Q$"&amp;TEXT(ROW()-E2102+1,"#"))+E2102-1,"#")),"")</f>
        <v>#N/A</v>
      </c>
      <c r="T2102" s="133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3">
        <f t="shared" ref="A2103:A2153" si="181">A2102</f>
        <v>36</v>
      </c>
      <c r="E2103" s="133">
        <v>2</v>
      </c>
      <c r="F2103" s="135" t="e">
        <f t="shared" ca="1" si="177"/>
        <v>#N/A</v>
      </c>
      <c r="J2103" s="135" t="e">
        <f t="shared" ca="1" si="178"/>
        <v>#N/A</v>
      </c>
      <c r="N2103" s="135" t="e">
        <f t="shared" ca="1" si="179"/>
        <v>#N/A</v>
      </c>
      <c r="S2103" s="135" t="e">
        <f t="shared" ca="1" si="180"/>
        <v>#N/A</v>
      </c>
    </row>
    <row r="2104" spans="1:21">
      <c r="A2104" s="133">
        <f t="shared" si="181"/>
        <v>36</v>
      </c>
      <c r="E2104" s="133">
        <v>3</v>
      </c>
      <c r="F2104" s="135" t="e">
        <f t="shared" ca="1" si="177"/>
        <v>#N/A</v>
      </c>
      <c r="J2104" s="135" t="e">
        <f t="shared" ca="1" si="178"/>
        <v>#N/A</v>
      </c>
      <c r="N2104" s="135" t="e">
        <f t="shared" ca="1" si="179"/>
        <v>#N/A</v>
      </c>
      <c r="S2104" s="135" t="e">
        <f t="shared" ca="1" si="180"/>
        <v>#N/A</v>
      </c>
    </row>
    <row r="2105" spans="1:21">
      <c r="A2105" s="133">
        <f t="shared" si="181"/>
        <v>36</v>
      </c>
      <c r="E2105" s="133">
        <v>4</v>
      </c>
      <c r="F2105" s="135" t="e">
        <f t="shared" ca="1" si="177"/>
        <v>#N/A</v>
      </c>
      <c r="J2105" s="135" t="e">
        <f t="shared" ca="1" si="178"/>
        <v>#N/A</v>
      </c>
      <c r="N2105" s="135" t="e">
        <f t="shared" ca="1" si="179"/>
        <v>#N/A</v>
      </c>
      <c r="S2105" s="135" t="e">
        <f t="shared" ca="1" si="180"/>
        <v>#N/A</v>
      </c>
    </row>
    <row r="2106" spans="1:21">
      <c r="A2106" s="133">
        <f t="shared" si="181"/>
        <v>36</v>
      </c>
      <c r="E2106" s="133">
        <v>5</v>
      </c>
      <c r="F2106" s="135" t="e">
        <f t="shared" ca="1" si="177"/>
        <v>#N/A</v>
      </c>
      <c r="J2106" s="135" t="e">
        <f t="shared" ca="1" si="178"/>
        <v>#N/A</v>
      </c>
      <c r="N2106" s="135" t="e">
        <f t="shared" ca="1" si="179"/>
        <v>#N/A</v>
      </c>
      <c r="S2106" s="135" t="e">
        <f t="shared" ca="1" si="180"/>
        <v>#N/A</v>
      </c>
    </row>
    <row r="2107" spans="1:21">
      <c r="A2107" s="133">
        <f t="shared" si="181"/>
        <v>36</v>
      </c>
      <c r="E2107" s="133">
        <v>6</v>
      </c>
      <c r="F2107" s="135" t="e">
        <f t="shared" ca="1" si="177"/>
        <v>#N/A</v>
      </c>
      <c r="J2107" s="135" t="e">
        <f t="shared" ca="1" si="178"/>
        <v>#N/A</v>
      </c>
      <c r="N2107" s="135" t="e">
        <f t="shared" ca="1" si="179"/>
        <v>#N/A</v>
      </c>
      <c r="S2107" s="135" t="e">
        <f t="shared" ca="1" si="180"/>
        <v>#N/A</v>
      </c>
    </row>
    <row r="2108" spans="1:21">
      <c r="A2108" s="133">
        <f t="shared" si="181"/>
        <v>36</v>
      </c>
      <c r="E2108" s="133">
        <v>7</v>
      </c>
      <c r="F2108" s="135" t="e">
        <f t="shared" ca="1" si="177"/>
        <v>#N/A</v>
      </c>
      <c r="J2108" s="135" t="e">
        <f t="shared" ca="1" si="178"/>
        <v>#N/A</v>
      </c>
      <c r="N2108" s="135" t="e">
        <f t="shared" ca="1" si="179"/>
        <v>#N/A</v>
      </c>
      <c r="S2108" s="135" t="e">
        <f t="shared" ca="1" si="180"/>
        <v>#N/A</v>
      </c>
    </row>
    <row r="2109" spans="1:21">
      <c r="A2109" s="133">
        <f t="shared" si="181"/>
        <v>36</v>
      </c>
      <c r="E2109" s="133">
        <v>8</v>
      </c>
      <c r="F2109" s="135" t="e">
        <f t="shared" ca="1" si="177"/>
        <v>#N/A</v>
      </c>
      <c r="J2109" s="135" t="e">
        <f t="shared" ca="1" si="178"/>
        <v>#N/A</v>
      </c>
      <c r="N2109" s="135" t="e">
        <f t="shared" ca="1" si="179"/>
        <v>#N/A</v>
      </c>
      <c r="S2109" s="135" t="e">
        <f t="shared" ca="1" si="180"/>
        <v>#N/A</v>
      </c>
    </row>
    <row r="2110" spans="1:21">
      <c r="A2110" s="133">
        <f t="shared" si="181"/>
        <v>36</v>
      </c>
      <c r="E2110" s="133">
        <v>9</v>
      </c>
      <c r="F2110" s="135" t="e">
        <f t="shared" ca="1" si="177"/>
        <v>#N/A</v>
      </c>
      <c r="J2110" s="135" t="e">
        <f t="shared" ca="1" si="178"/>
        <v>#N/A</v>
      </c>
      <c r="N2110" s="135" t="e">
        <f t="shared" ca="1" si="179"/>
        <v>#N/A</v>
      </c>
      <c r="S2110" s="135" t="e">
        <f t="shared" ca="1" si="180"/>
        <v>#N/A</v>
      </c>
    </row>
    <row r="2111" spans="1:21">
      <c r="A2111" s="133">
        <f t="shared" si="181"/>
        <v>36</v>
      </c>
      <c r="E2111" s="133">
        <v>10</v>
      </c>
      <c r="F2111" s="135" t="e">
        <f t="shared" ca="1" si="177"/>
        <v>#N/A</v>
      </c>
      <c r="N2111" s="135" t="e">
        <f t="shared" ca="1" si="179"/>
        <v>#N/A</v>
      </c>
      <c r="S2111" s="135" t="e">
        <f t="shared" ca="1" si="180"/>
        <v>#N/A</v>
      </c>
    </row>
    <row r="2112" spans="1:21">
      <c r="A2112" s="133">
        <f t="shared" si="181"/>
        <v>36</v>
      </c>
      <c r="E2112" s="133">
        <v>11</v>
      </c>
      <c r="F2112" s="135" t="e">
        <f t="shared" ca="1" si="177"/>
        <v>#N/A</v>
      </c>
      <c r="N2112" s="135" t="e">
        <f t="shared" ca="1" si="179"/>
        <v>#N/A</v>
      </c>
      <c r="S2112" s="135" t="e">
        <f t="shared" ca="1" si="180"/>
        <v>#N/A</v>
      </c>
    </row>
    <row r="2113" spans="1:19">
      <c r="A2113" s="133">
        <f t="shared" si="181"/>
        <v>36</v>
      </c>
      <c r="E2113" s="133">
        <v>12</v>
      </c>
      <c r="F2113" s="135" t="e">
        <f t="shared" ca="1" si="177"/>
        <v>#N/A</v>
      </c>
      <c r="N2113" s="135" t="e">
        <f t="shared" ca="1" si="179"/>
        <v>#N/A</v>
      </c>
      <c r="S2113" s="135" t="e">
        <f t="shared" ca="1" si="180"/>
        <v>#N/A</v>
      </c>
    </row>
    <row r="2114" spans="1:19">
      <c r="A2114" s="133">
        <f t="shared" si="181"/>
        <v>36</v>
      </c>
      <c r="E2114" s="133">
        <v>13</v>
      </c>
      <c r="F2114" s="135" t="e">
        <f t="shared" ca="1" si="177"/>
        <v>#N/A</v>
      </c>
      <c r="N2114" s="135" t="e">
        <f t="shared" ca="1" si="179"/>
        <v>#N/A</v>
      </c>
      <c r="S2114" s="135" t="e">
        <f t="shared" ca="1" si="180"/>
        <v>#N/A</v>
      </c>
    </row>
    <row r="2115" spans="1:19">
      <c r="A2115" s="133">
        <f t="shared" si="181"/>
        <v>36</v>
      </c>
      <c r="E2115" s="133">
        <v>14</v>
      </c>
      <c r="F2115" s="135" t="e">
        <f t="shared" ca="1" si="177"/>
        <v>#N/A</v>
      </c>
      <c r="N2115" s="135" t="e">
        <f t="shared" ca="1" si="179"/>
        <v>#N/A</v>
      </c>
      <c r="S2115" s="135" t="e">
        <f t="shared" ca="1" si="180"/>
        <v>#N/A</v>
      </c>
    </row>
    <row r="2116" spans="1:19">
      <c r="A2116" s="133">
        <f t="shared" si="181"/>
        <v>36</v>
      </c>
      <c r="E2116" s="133">
        <v>15</v>
      </c>
      <c r="F2116" s="135" t="e">
        <f t="shared" ca="1" si="177"/>
        <v>#N/A</v>
      </c>
      <c r="N2116" s="135" t="e">
        <f t="shared" ca="1" si="179"/>
        <v>#N/A</v>
      </c>
      <c r="S2116" s="135" t="e">
        <f t="shared" ca="1" si="180"/>
        <v>#N/A</v>
      </c>
    </row>
    <row r="2117" spans="1:19">
      <c r="A2117" s="133">
        <f t="shared" si="181"/>
        <v>36</v>
      </c>
      <c r="E2117" s="133">
        <v>16</v>
      </c>
      <c r="F2117" s="135" t="e">
        <f t="shared" ca="1" si="177"/>
        <v>#N/A</v>
      </c>
      <c r="N2117" s="135" t="e">
        <f t="shared" ca="1" si="179"/>
        <v>#N/A</v>
      </c>
      <c r="S2117" s="135" t="e">
        <f t="shared" ca="1" si="180"/>
        <v>#N/A</v>
      </c>
    </row>
    <row r="2118" spans="1:19">
      <c r="A2118" s="133">
        <f t="shared" si="181"/>
        <v>36</v>
      </c>
      <c r="E2118" s="133">
        <v>17</v>
      </c>
      <c r="F2118" s="135" t="e">
        <f t="shared" ca="1" si="177"/>
        <v>#N/A</v>
      </c>
      <c r="N2118" s="135" t="e">
        <f t="shared" ca="1" si="179"/>
        <v>#N/A</v>
      </c>
      <c r="S2118" s="135" t="e">
        <f t="shared" ca="1" si="180"/>
        <v>#N/A</v>
      </c>
    </row>
    <row r="2119" spans="1:19">
      <c r="A2119" s="133">
        <f t="shared" si="181"/>
        <v>36</v>
      </c>
      <c r="E2119" s="133">
        <v>18</v>
      </c>
      <c r="F2119" s="135" t="e">
        <f t="shared" ca="1" si="177"/>
        <v>#N/A</v>
      </c>
      <c r="N2119" s="135" t="e">
        <f t="shared" ca="1" si="179"/>
        <v>#N/A</v>
      </c>
      <c r="S2119" s="135" t="e">
        <f t="shared" ca="1" si="180"/>
        <v>#N/A</v>
      </c>
    </row>
    <row r="2120" spans="1:19">
      <c r="A2120" s="133">
        <f t="shared" si="181"/>
        <v>36</v>
      </c>
      <c r="E2120" s="133">
        <v>19</v>
      </c>
      <c r="F2120" s="135" t="e">
        <f t="shared" ca="1" si="177"/>
        <v>#N/A</v>
      </c>
      <c r="N2120" s="135" t="e">
        <f t="shared" ca="1" si="179"/>
        <v>#N/A</v>
      </c>
      <c r="S2120" s="135" t="e">
        <f t="shared" ca="1" si="180"/>
        <v>#N/A</v>
      </c>
    </row>
    <row r="2121" spans="1:19">
      <c r="A2121" s="133">
        <f t="shared" si="181"/>
        <v>36</v>
      </c>
      <c r="E2121" s="133">
        <v>20</v>
      </c>
      <c r="F2121" s="135" t="e">
        <f t="shared" ca="1" si="177"/>
        <v>#N/A</v>
      </c>
      <c r="N2121" s="135" t="e">
        <f t="shared" ca="1" si="179"/>
        <v>#N/A</v>
      </c>
      <c r="S2121" s="135" t="e">
        <f t="shared" ca="1" si="180"/>
        <v>#N/A</v>
      </c>
    </row>
    <row r="2122" spans="1:19">
      <c r="A2122" s="133">
        <f t="shared" si="181"/>
        <v>36</v>
      </c>
      <c r="E2122" s="133">
        <v>21</v>
      </c>
      <c r="F2122" s="135" t="e">
        <f t="shared" ca="1" si="177"/>
        <v>#N/A</v>
      </c>
      <c r="N2122" s="135" t="e">
        <f t="shared" ca="1" si="179"/>
        <v>#N/A</v>
      </c>
      <c r="S2122" s="135" t="e">
        <f t="shared" ca="1" si="180"/>
        <v>#N/A</v>
      </c>
    </row>
    <row r="2123" spans="1:19">
      <c r="A2123" s="133">
        <f t="shared" si="181"/>
        <v>36</v>
      </c>
      <c r="E2123" s="133">
        <v>22</v>
      </c>
      <c r="F2123" s="135" t="e">
        <f t="shared" ca="1" si="177"/>
        <v>#N/A</v>
      </c>
      <c r="N2123" s="135" t="e">
        <f t="shared" ca="1" si="179"/>
        <v>#N/A</v>
      </c>
      <c r="S2123" s="135" t="e">
        <f t="shared" ca="1" si="180"/>
        <v>#N/A</v>
      </c>
    </row>
    <row r="2124" spans="1:19">
      <c r="A2124" s="133">
        <f t="shared" si="181"/>
        <v>36</v>
      </c>
      <c r="E2124" s="133">
        <v>23</v>
      </c>
      <c r="F2124" s="135" t="e">
        <f t="shared" ca="1" si="177"/>
        <v>#N/A</v>
      </c>
      <c r="N2124" s="135" t="e">
        <f t="shared" ca="1" si="179"/>
        <v>#N/A</v>
      </c>
      <c r="S2124" s="135" t="e">
        <f t="shared" ca="1" si="180"/>
        <v>#N/A</v>
      </c>
    </row>
    <row r="2125" spans="1:19">
      <c r="A2125" s="133">
        <f t="shared" si="181"/>
        <v>36</v>
      </c>
      <c r="E2125" s="133">
        <v>24</v>
      </c>
      <c r="S2125" s="135" t="e">
        <f t="shared" ca="1" si="180"/>
        <v>#N/A</v>
      </c>
    </row>
    <row r="2126" spans="1:19">
      <c r="A2126" s="133">
        <f t="shared" si="181"/>
        <v>36</v>
      </c>
      <c r="E2126" s="133">
        <v>25</v>
      </c>
      <c r="S2126" s="135" t="e">
        <f t="shared" ca="1" si="180"/>
        <v>#N/A</v>
      </c>
    </row>
    <row r="2127" spans="1:19">
      <c r="A2127" s="133">
        <f t="shared" si="181"/>
        <v>36</v>
      </c>
      <c r="E2127" s="133">
        <v>26</v>
      </c>
      <c r="S2127" s="135" t="e">
        <f t="shared" ca="1" si="180"/>
        <v>#N/A</v>
      </c>
    </row>
    <row r="2128" spans="1:19">
      <c r="A2128" s="133">
        <f t="shared" si="181"/>
        <v>36</v>
      </c>
      <c r="E2128" s="133">
        <v>27</v>
      </c>
      <c r="S2128" s="135" t="e">
        <f t="shared" ca="1" si="180"/>
        <v>#N/A</v>
      </c>
    </row>
    <row r="2129" spans="1:19">
      <c r="A2129" s="133">
        <f t="shared" si="181"/>
        <v>36</v>
      </c>
      <c r="E2129" s="133">
        <v>28</v>
      </c>
      <c r="S2129" s="135" t="e">
        <f t="shared" ca="1" si="180"/>
        <v>#N/A</v>
      </c>
    </row>
    <row r="2130" spans="1:19">
      <c r="A2130" s="133">
        <f t="shared" si="181"/>
        <v>36</v>
      </c>
      <c r="E2130" s="133">
        <v>29</v>
      </c>
      <c r="S2130" s="135" t="e">
        <f t="shared" ca="1" si="180"/>
        <v>#N/A</v>
      </c>
    </row>
    <row r="2131" spans="1:19">
      <c r="A2131" s="133">
        <f t="shared" si="181"/>
        <v>36</v>
      </c>
      <c r="E2131" s="133">
        <v>30</v>
      </c>
      <c r="S2131" s="135" t="e">
        <f t="shared" ca="1" si="180"/>
        <v>#N/A</v>
      </c>
    </row>
    <row r="2132" spans="1:19">
      <c r="A2132" s="133">
        <f t="shared" si="181"/>
        <v>36</v>
      </c>
      <c r="E2132" s="133">
        <v>31</v>
      </c>
      <c r="S2132" s="135" t="e">
        <f t="shared" ca="1" si="180"/>
        <v>#N/A</v>
      </c>
    </row>
    <row r="2133" spans="1:19">
      <c r="A2133" s="133">
        <f t="shared" si="181"/>
        <v>36</v>
      </c>
      <c r="E2133" s="133">
        <v>32</v>
      </c>
      <c r="S2133" s="135" t="e">
        <f t="shared" ca="1" si="180"/>
        <v>#N/A</v>
      </c>
    </row>
    <row r="2134" spans="1:19">
      <c r="A2134" s="133">
        <f t="shared" si="181"/>
        <v>36</v>
      </c>
      <c r="E2134" s="133">
        <v>33</v>
      </c>
      <c r="S2134" s="135" t="e">
        <f t="shared" ca="1" si="180"/>
        <v>#N/A</v>
      </c>
    </row>
    <row r="2135" spans="1:19">
      <c r="A2135" s="133">
        <f t="shared" si="181"/>
        <v>36</v>
      </c>
      <c r="E2135" s="133">
        <v>34</v>
      </c>
      <c r="S2135" s="135" t="e">
        <f t="shared" ca="1" si="180"/>
        <v>#N/A</v>
      </c>
    </row>
    <row r="2136" spans="1:19">
      <c r="A2136" s="133">
        <f t="shared" si="181"/>
        <v>36</v>
      </c>
      <c r="E2136" s="133">
        <v>35</v>
      </c>
      <c r="S2136" s="135" t="e">
        <f t="shared" ca="1" si="180"/>
        <v>#N/A</v>
      </c>
    </row>
    <row r="2137" spans="1:19">
      <c r="A2137" s="133">
        <f t="shared" si="181"/>
        <v>36</v>
      </c>
      <c r="E2137" s="133">
        <v>36</v>
      </c>
      <c r="S2137" s="135" t="e">
        <f t="shared" ca="1" si="180"/>
        <v>#N/A</v>
      </c>
    </row>
    <row r="2138" spans="1:19">
      <c r="A2138" s="133">
        <f t="shared" si="181"/>
        <v>36</v>
      </c>
      <c r="E2138" s="133">
        <v>37</v>
      </c>
      <c r="S2138" s="135" t="e">
        <f t="shared" ca="1" si="180"/>
        <v>#N/A</v>
      </c>
    </row>
    <row r="2139" spans="1:19">
      <c r="A2139" s="133">
        <f t="shared" si="181"/>
        <v>36</v>
      </c>
      <c r="E2139" s="133">
        <v>38</v>
      </c>
      <c r="S2139" s="135" t="e">
        <f t="shared" ca="1" si="180"/>
        <v>#N/A</v>
      </c>
    </row>
    <row r="2140" spans="1:19">
      <c r="A2140" s="133">
        <f t="shared" si="181"/>
        <v>36</v>
      </c>
      <c r="E2140" s="133">
        <v>39</v>
      </c>
      <c r="S2140" s="135" t="e">
        <f t="shared" ca="1" si="180"/>
        <v>#N/A</v>
      </c>
    </row>
    <row r="2141" spans="1:19">
      <c r="A2141" s="133">
        <f t="shared" si="181"/>
        <v>36</v>
      </c>
      <c r="E2141" s="133">
        <v>40</v>
      </c>
      <c r="S2141" s="135" t="e">
        <f t="shared" ca="1" si="180"/>
        <v>#N/A</v>
      </c>
    </row>
    <row r="2142" spans="1:19">
      <c r="A2142" s="133">
        <f t="shared" si="181"/>
        <v>36</v>
      </c>
      <c r="E2142" s="133">
        <v>41</v>
      </c>
      <c r="S2142" s="135" t="e">
        <f t="shared" ca="1" si="180"/>
        <v>#N/A</v>
      </c>
    </row>
    <row r="2143" spans="1:19">
      <c r="A2143" s="133">
        <f t="shared" si="181"/>
        <v>36</v>
      </c>
      <c r="E2143" s="133">
        <v>42</v>
      </c>
      <c r="S2143" s="135" t="e">
        <f t="shared" ca="1" si="180"/>
        <v>#N/A</v>
      </c>
    </row>
    <row r="2144" spans="1:19">
      <c r="A2144" s="133">
        <f t="shared" si="181"/>
        <v>36</v>
      </c>
      <c r="E2144" s="133">
        <v>43</v>
      </c>
      <c r="S2144" s="135" t="e">
        <f t="shared" ca="1" si="180"/>
        <v>#N/A</v>
      </c>
    </row>
    <row r="2145" spans="1:19">
      <c r="A2145" s="133">
        <f t="shared" si="181"/>
        <v>36</v>
      </c>
      <c r="E2145" s="133">
        <v>44</v>
      </c>
      <c r="S2145" s="135" t="e">
        <f t="shared" ca="1" si="180"/>
        <v>#N/A</v>
      </c>
    </row>
    <row r="2146" spans="1:19">
      <c r="A2146" s="133">
        <f t="shared" si="181"/>
        <v>36</v>
      </c>
      <c r="E2146" s="133">
        <v>45</v>
      </c>
      <c r="S2146" s="135" t="e">
        <f t="shared" ca="1" si="180"/>
        <v>#N/A</v>
      </c>
    </row>
    <row r="2147" spans="1:19">
      <c r="A2147" s="133">
        <f t="shared" si="181"/>
        <v>36</v>
      </c>
      <c r="E2147" s="133">
        <v>46</v>
      </c>
      <c r="S2147" s="135" t="e">
        <f t="shared" ca="1" si="180"/>
        <v>#N/A</v>
      </c>
    </row>
    <row r="2148" spans="1:19">
      <c r="A2148" s="133">
        <f t="shared" si="181"/>
        <v>36</v>
      </c>
      <c r="E2148" s="133">
        <v>47</v>
      </c>
      <c r="S2148" s="135" t="e">
        <f t="shared" ca="1" si="180"/>
        <v>#N/A</v>
      </c>
    </row>
    <row r="2149" spans="1:19">
      <c r="A2149" s="133">
        <f t="shared" si="181"/>
        <v>36</v>
      </c>
      <c r="E2149" s="133">
        <v>48</v>
      </c>
      <c r="S2149" s="135" t="e">
        <f t="shared" ca="1" si="180"/>
        <v>#N/A</v>
      </c>
    </row>
    <row r="2150" spans="1:19">
      <c r="A2150" s="133">
        <f t="shared" si="181"/>
        <v>36</v>
      </c>
      <c r="E2150" s="133">
        <v>49</v>
      </c>
      <c r="S2150" s="135" t="e">
        <f t="shared" ca="1" si="180"/>
        <v>#N/A</v>
      </c>
    </row>
    <row r="2151" spans="1:19">
      <c r="A2151" s="133">
        <f t="shared" si="181"/>
        <v>36</v>
      </c>
      <c r="E2151" s="133">
        <v>50</v>
      </c>
      <c r="S2151" s="135" t="e">
        <f t="shared" ca="1" si="180"/>
        <v>#N/A</v>
      </c>
    </row>
    <row r="2152" spans="1:19">
      <c r="A2152" s="133">
        <f t="shared" si="181"/>
        <v>36</v>
      </c>
      <c r="E2152" s="133">
        <v>51</v>
      </c>
      <c r="S2152" s="135" t="e">
        <f t="shared" ca="1" si="180"/>
        <v>#N/A</v>
      </c>
    </row>
    <row r="2153" spans="1:19">
      <c r="A2153" s="133">
        <f t="shared" si="181"/>
        <v>36</v>
      </c>
      <c r="E2153" s="133">
        <v>52</v>
      </c>
      <c r="S2153" s="135" t="e">
        <f t="shared" ca="1" si="180"/>
        <v>#N/A</v>
      </c>
    </row>
    <row r="2162" spans="1:21">
      <c r="A2162" s="133">
        <f>(ROW()+58)/60</f>
        <v>37</v>
      </c>
      <c r="B2162" s="134">
        <f ca="1">INDIRECT("select!E"&amp;TEXT($B$1+A2162,"#"))</f>
        <v>0</v>
      </c>
      <c r="C2162" s="133" t="e">
        <f ca="1">VLOOKUP(B2162,$A$3181:$D$3190,4,0)</f>
        <v>#N/A</v>
      </c>
      <c r="D2162" s="133" t="e">
        <f ca="1">VLOOKUP(B2162,$A$3181:$D$3190,3,0)</f>
        <v>#N/A</v>
      </c>
      <c r="E2162" s="133">
        <v>1</v>
      </c>
      <c r="F2162" s="135" t="e">
        <f t="shared" ref="F2162:F2184" ca="1" si="182">IF(E2162&lt;=INDIRECT("D$"&amp;TEXT(ROW()-E2162+1,"#")),INDIRECT("E$"&amp;TEXT($F$1+INDIRECT("C$"&amp;TEXT(ROW()-E2162+1,"#"))+E2162-1,"#")),"")</f>
        <v>#N/A</v>
      </c>
      <c r="G2162" s="134">
        <f ca="1">INDIRECT("select!G"&amp;TEXT($B$1+A2162,"#"))</f>
        <v>0</v>
      </c>
      <c r="H2162" s="133" t="e">
        <f ca="1">VLOOKUP(G2162,E$3181:G$3219,3,0)</f>
        <v>#N/A</v>
      </c>
      <c r="I2162" s="133" t="e">
        <f ca="1">VLOOKUP(G2162,E$3181:G$3219,2,0)</f>
        <v>#N/A</v>
      </c>
      <c r="J2162" s="135" t="e">
        <f t="shared" ref="J2162:J2170" ca="1" si="183">IF(E2162&lt;=INDIRECT("I$"&amp;TEXT(ROW()-E2162+1,"#")),INDIRECT("H$"&amp;TEXT($F$1+INDIRECT("H$"&amp;TEXT(ROW()-E2162+1,"#"))+E2162-1,"#")),"")</f>
        <v>#N/A</v>
      </c>
      <c r="K2162" s="136">
        <f ca="1">INDIRECT("select!H"&amp;TEXT($B$1+A2162,"#"))</f>
        <v>0</v>
      </c>
      <c r="L2162" s="133" t="e">
        <f ca="1">VLOOKUP(K2162,H$3181:J$3287,3,0)</f>
        <v>#N/A</v>
      </c>
      <c r="M2162" s="133" t="e">
        <f ca="1">VLOOKUP(K2162,H$3181:J$3287,2,0)</f>
        <v>#N/A</v>
      </c>
      <c r="N2162" s="135" t="e">
        <f t="shared" ref="N2162:N2184" ca="1" si="184">IF(E2162&lt;=INDIRECT("M$"&amp;TEXT(ROW()-E2162+1,"#")),INDIRECT("K$"&amp;TEXT($F$1+INDIRECT("L$"&amp;TEXT(ROW()-E2162+1,"#"))+E2162-1,"#")),"")</f>
        <v>#N/A</v>
      </c>
      <c r="O2162" s="136">
        <f ca="1">INDIRECT("select!I"&amp;TEXT($B$1+A2162,"#"))</f>
        <v>0</v>
      </c>
      <c r="Q2162" s="133" t="e">
        <f ca="1">VLOOKUP(O2162,K$3181:O$3570,5,0)</f>
        <v>#N/A</v>
      </c>
      <c r="R2162" s="133" t="e">
        <f ca="1">VLOOKUP(O2162,K$3181:O$3570,4,0)</f>
        <v>#N/A</v>
      </c>
      <c r="S2162" s="135" t="e">
        <f t="shared" ref="S2162:S2213" ca="1" si="185">IF(E2162&lt;=INDIRECT("R$"&amp;TEXT(ROW()-E2162+1,"#")),INDIRECT("P$"&amp;TEXT($F$1+INDIRECT("Q$"&amp;TEXT(ROW()-E2162+1,"#"))+E2162-1,"#")),"")</f>
        <v>#N/A</v>
      </c>
      <c r="T2162" s="133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3">
        <f t="shared" ref="A2163:A2213" si="186">A2162</f>
        <v>37</v>
      </c>
      <c r="E2163" s="133">
        <v>2</v>
      </c>
      <c r="F2163" s="135" t="e">
        <f t="shared" ca="1" si="182"/>
        <v>#N/A</v>
      </c>
      <c r="J2163" s="135" t="e">
        <f t="shared" ca="1" si="183"/>
        <v>#N/A</v>
      </c>
      <c r="N2163" s="135" t="e">
        <f t="shared" ca="1" si="184"/>
        <v>#N/A</v>
      </c>
      <c r="S2163" s="135" t="e">
        <f t="shared" ca="1" si="185"/>
        <v>#N/A</v>
      </c>
    </row>
    <row r="2164" spans="1:21">
      <c r="A2164" s="133">
        <f t="shared" si="186"/>
        <v>37</v>
      </c>
      <c r="E2164" s="133">
        <v>3</v>
      </c>
      <c r="F2164" s="135" t="e">
        <f t="shared" ca="1" si="182"/>
        <v>#N/A</v>
      </c>
      <c r="J2164" s="135" t="e">
        <f t="shared" ca="1" si="183"/>
        <v>#N/A</v>
      </c>
      <c r="N2164" s="135" t="e">
        <f t="shared" ca="1" si="184"/>
        <v>#N/A</v>
      </c>
      <c r="S2164" s="135" t="e">
        <f t="shared" ca="1" si="185"/>
        <v>#N/A</v>
      </c>
    </row>
    <row r="2165" spans="1:21">
      <c r="A2165" s="133">
        <f t="shared" si="186"/>
        <v>37</v>
      </c>
      <c r="E2165" s="133">
        <v>4</v>
      </c>
      <c r="F2165" s="135" t="e">
        <f t="shared" ca="1" si="182"/>
        <v>#N/A</v>
      </c>
      <c r="J2165" s="135" t="e">
        <f t="shared" ca="1" si="183"/>
        <v>#N/A</v>
      </c>
      <c r="N2165" s="135" t="e">
        <f t="shared" ca="1" si="184"/>
        <v>#N/A</v>
      </c>
      <c r="S2165" s="135" t="e">
        <f t="shared" ca="1" si="185"/>
        <v>#N/A</v>
      </c>
    </row>
    <row r="2166" spans="1:21">
      <c r="A2166" s="133">
        <f t="shared" si="186"/>
        <v>37</v>
      </c>
      <c r="E2166" s="133">
        <v>5</v>
      </c>
      <c r="F2166" s="135" t="e">
        <f t="shared" ca="1" si="182"/>
        <v>#N/A</v>
      </c>
      <c r="J2166" s="135" t="e">
        <f t="shared" ca="1" si="183"/>
        <v>#N/A</v>
      </c>
      <c r="N2166" s="135" t="e">
        <f t="shared" ca="1" si="184"/>
        <v>#N/A</v>
      </c>
      <c r="S2166" s="135" t="e">
        <f t="shared" ca="1" si="185"/>
        <v>#N/A</v>
      </c>
    </row>
    <row r="2167" spans="1:21">
      <c r="A2167" s="133">
        <f t="shared" si="186"/>
        <v>37</v>
      </c>
      <c r="E2167" s="133">
        <v>6</v>
      </c>
      <c r="F2167" s="135" t="e">
        <f t="shared" ca="1" si="182"/>
        <v>#N/A</v>
      </c>
      <c r="J2167" s="135" t="e">
        <f t="shared" ca="1" si="183"/>
        <v>#N/A</v>
      </c>
      <c r="N2167" s="135" t="e">
        <f t="shared" ca="1" si="184"/>
        <v>#N/A</v>
      </c>
      <c r="S2167" s="135" t="e">
        <f t="shared" ca="1" si="185"/>
        <v>#N/A</v>
      </c>
    </row>
    <row r="2168" spans="1:21">
      <c r="A2168" s="133">
        <f t="shared" si="186"/>
        <v>37</v>
      </c>
      <c r="E2168" s="133">
        <v>7</v>
      </c>
      <c r="F2168" s="135" t="e">
        <f t="shared" ca="1" si="182"/>
        <v>#N/A</v>
      </c>
      <c r="J2168" s="135" t="e">
        <f t="shared" ca="1" si="183"/>
        <v>#N/A</v>
      </c>
      <c r="N2168" s="135" t="e">
        <f t="shared" ca="1" si="184"/>
        <v>#N/A</v>
      </c>
      <c r="S2168" s="135" t="e">
        <f t="shared" ca="1" si="185"/>
        <v>#N/A</v>
      </c>
    </row>
    <row r="2169" spans="1:21">
      <c r="A2169" s="133">
        <f t="shared" si="186"/>
        <v>37</v>
      </c>
      <c r="E2169" s="133">
        <v>8</v>
      </c>
      <c r="F2169" s="135" t="e">
        <f t="shared" ca="1" si="182"/>
        <v>#N/A</v>
      </c>
      <c r="J2169" s="135" t="e">
        <f t="shared" ca="1" si="183"/>
        <v>#N/A</v>
      </c>
      <c r="N2169" s="135" t="e">
        <f t="shared" ca="1" si="184"/>
        <v>#N/A</v>
      </c>
      <c r="S2169" s="135" t="e">
        <f t="shared" ca="1" si="185"/>
        <v>#N/A</v>
      </c>
    </row>
    <row r="2170" spans="1:21">
      <c r="A2170" s="133">
        <f t="shared" si="186"/>
        <v>37</v>
      </c>
      <c r="E2170" s="133">
        <v>9</v>
      </c>
      <c r="F2170" s="135" t="e">
        <f t="shared" ca="1" si="182"/>
        <v>#N/A</v>
      </c>
      <c r="J2170" s="135" t="e">
        <f t="shared" ca="1" si="183"/>
        <v>#N/A</v>
      </c>
      <c r="N2170" s="135" t="e">
        <f t="shared" ca="1" si="184"/>
        <v>#N/A</v>
      </c>
      <c r="S2170" s="135" t="e">
        <f t="shared" ca="1" si="185"/>
        <v>#N/A</v>
      </c>
    </row>
    <row r="2171" spans="1:21">
      <c r="A2171" s="133">
        <f t="shared" si="186"/>
        <v>37</v>
      </c>
      <c r="E2171" s="133">
        <v>10</v>
      </c>
      <c r="F2171" s="135" t="e">
        <f t="shared" ca="1" si="182"/>
        <v>#N/A</v>
      </c>
      <c r="N2171" s="135" t="e">
        <f t="shared" ca="1" si="184"/>
        <v>#N/A</v>
      </c>
      <c r="S2171" s="135" t="e">
        <f t="shared" ca="1" si="185"/>
        <v>#N/A</v>
      </c>
    </row>
    <row r="2172" spans="1:21">
      <c r="A2172" s="133">
        <f t="shared" si="186"/>
        <v>37</v>
      </c>
      <c r="E2172" s="133">
        <v>11</v>
      </c>
      <c r="F2172" s="135" t="e">
        <f t="shared" ca="1" si="182"/>
        <v>#N/A</v>
      </c>
      <c r="N2172" s="135" t="e">
        <f t="shared" ca="1" si="184"/>
        <v>#N/A</v>
      </c>
      <c r="S2172" s="135" t="e">
        <f t="shared" ca="1" si="185"/>
        <v>#N/A</v>
      </c>
    </row>
    <row r="2173" spans="1:21">
      <c r="A2173" s="133">
        <f t="shared" si="186"/>
        <v>37</v>
      </c>
      <c r="E2173" s="133">
        <v>12</v>
      </c>
      <c r="F2173" s="135" t="e">
        <f t="shared" ca="1" si="182"/>
        <v>#N/A</v>
      </c>
      <c r="N2173" s="135" t="e">
        <f t="shared" ca="1" si="184"/>
        <v>#N/A</v>
      </c>
      <c r="S2173" s="135" t="e">
        <f t="shared" ca="1" si="185"/>
        <v>#N/A</v>
      </c>
    </row>
    <row r="2174" spans="1:21">
      <c r="A2174" s="133">
        <f t="shared" si="186"/>
        <v>37</v>
      </c>
      <c r="E2174" s="133">
        <v>13</v>
      </c>
      <c r="F2174" s="135" t="e">
        <f t="shared" ca="1" si="182"/>
        <v>#N/A</v>
      </c>
      <c r="N2174" s="135" t="e">
        <f t="shared" ca="1" si="184"/>
        <v>#N/A</v>
      </c>
      <c r="S2174" s="135" t="e">
        <f t="shared" ca="1" si="185"/>
        <v>#N/A</v>
      </c>
    </row>
    <row r="2175" spans="1:21">
      <c r="A2175" s="133">
        <f t="shared" si="186"/>
        <v>37</v>
      </c>
      <c r="E2175" s="133">
        <v>14</v>
      </c>
      <c r="F2175" s="135" t="e">
        <f t="shared" ca="1" si="182"/>
        <v>#N/A</v>
      </c>
      <c r="N2175" s="135" t="e">
        <f t="shared" ca="1" si="184"/>
        <v>#N/A</v>
      </c>
      <c r="S2175" s="135" t="e">
        <f t="shared" ca="1" si="185"/>
        <v>#N/A</v>
      </c>
    </row>
    <row r="2176" spans="1:21">
      <c r="A2176" s="133">
        <f t="shared" si="186"/>
        <v>37</v>
      </c>
      <c r="E2176" s="133">
        <v>15</v>
      </c>
      <c r="F2176" s="135" t="e">
        <f t="shared" ca="1" si="182"/>
        <v>#N/A</v>
      </c>
      <c r="N2176" s="135" t="e">
        <f t="shared" ca="1" si="184"/>
        <v>#N/A</v>
      </c>
      <c r="S2176" s="135" t="e">
        <f t="shared" ca="1" si="185"/>
        <v>#N/A</v>
      </c>
    </row>
    <row r="2177" spans="1:19">
      <c r="A2177" s="133">
        <f t="shared" si="186"/>
        <v>37</v>
      </c>
      <c r="E2177" s="133">
        <v>16</v>
      </c>
      <c r="F2177" s="135" t="e">
        <f t="shared" ca="1" si="182"/>
        <v>#N/A</v>
      </c>
      <c r="N2177" s="135" t="e">
        <f t="shared" ca="1" si="184"/>
        <v>#N/A</v>
      </c>
      <c r="S2177" s="135" t="e">
        <f t="shared" ca="1" si="185"/>
        <v>#N/A</v>
      </c>
    </row>
    <row r="2178" spans="1:19">
      <c r="A2178" s="133">
        <f t="shared" si="186"/>
        <v>37</v>
      </c>
      <c r="E2178" s="133">
        <v>17</v>
      </c>
      <c r="F2178" s="135" t="e">
        <f t="shared" ca="1" si="182"/>
        <v>#N/A</v>
      </c>
      <c r="N2178" s="135" t="e">
        <f t="shared" ca="1" si="184"/>
        <v>#N/A</v>
      </c>
      <c r="S2178" s="135" t="e">
        <f t="shared" ca="1" si="185"/>
        <v>#N/A</v>
      </c>
    </row>
    <row r="2179" spans="1:19">
      <c r="A2179" s="133">
        <f t="shared" si="186"/>
        <v>37</v>
      </c>
      <c r="E2179" s="133">
        <v>18</v>
      </c>
      <c r="F2179" s="135" t="e">
        <f t="shared" ca="1" si="182"/>
        <v>#N/A</v>
      </c>
      <c r="N2179" s="135" t="e">
        <f t="shared" ca="1" si="184"/>
        <v>#N/A</v>
      </c>
      <c r="S2179" s="135" t="e">
        <f t="shared" ca="1" si="185"/>
        <v>#N/A</v>
      </c>
    </row>
    <row r="2180" spans="1:19">
      <c r="A2180" s="133">
        <f t="shared" si="186"/>
        <v>37</v>
      </c>
      <c r="E2180" s="133">
        <v>19</v>
      </c>
      <c r="F2180" s="135" t="e">
        <f t="shared" ca="1" si="182"/>
        <v>#N/A</v>
      </c>
      <c r="N2180" s="135" t="e">
        <f t="shared" ca="1" si="184"/>
        <v>#N/A</v>
      </c>
      <c r="S2180" s="135" t="e">
        <f t="shared" ca="1" si="185"/>
        <v>#N/A</v>
      </c>
    </row>
    <row r="2181" spans="1:19">
      <c r="A2181" s="133">
        <f t="shared" si="186"/>
        <v>37</v>
      </c>
      <c r="E2181" s="133">
        <v>20</v>
      </c>
      <c r="F2181" s="135" t="e">
        <f t="shared" ca="1" si="182"/>
        <v>#N/A</v>
      </c>
      <c r="N2181" s="135" t="e">
        <f t="shared" ca="1" si="184"/>
        <v>#N/A</v>
      </c>
      <c r="S2181" s="135" t="e">
        <f t="shared" ca="1" si="185"/>
        <v>#N/A</v>
      </c>
    </row>
    <row r="2182" spans="1:19">
      <c r="A2182" s="133">
        <f t="shared" si="186"/>
        <v>37</v>
      </c>
      <c r="E2182" s="133">
        <v>21</v>
      </c>
      <c r="F2182" s="135" t="e">
        <f t="shared" ca="1" si="182"/>
        <v>#N/A</v>
      </c>
      <c r="N2182" s="135" t="e">
        <f t="shared" ca="1" si="184"/>
        <v>#N/A</v>
      </c>
      <c r="S2182" s="135" t="e">
        <f t="shared" ca="1" si="185"/>
        <v>#N/A</v>
      </c>
    </row>
    <row r="2183" spans="1:19">
      <c r="A2183" s="133">
        <f t="shared" si="186"/>
        <v>37</v>
      </c>
      <c r="E2183" s="133">
        <v>22</v>
      </c>
      <c r="F2183" s="135" t="e">
        <f t="shared" ca="1" si="182"/>
        <v>#N/A</v>
      </c>
      <c r="N2183" s="135" t="e">
        <f t="shared" ca="1" si="184"/>
        <v>#N/A</v>
      </c>
      <c r="S2183" s="135" t="e">
        <f t="shared" ca="1" si="185"/>
        <v>#N/A</v>
      </c>
    </row>
    <row r="2184" spans="1:19">
      <c r="A2184" s="133">
        <f t="shared" si="186"/>
        <v>37</v>
      </c>
      <c r="E2184" s="133">
        <v>23</v>
      </c>
      <c r="F2184" s="135" t="e">
        <f t="shared" ca="1" si="182"/>
        <v>#N/A</v>
      </c>
      <c r="N2184" s="135" t="e">
        <f t="shared" ca="1" si="184"/>
        <v>#N/A</v>
      </c>
      <c r="S2184" s="135" t="e">
        <f t="shared" ca="1" si="185"/>
        <v>#N/A</v>
      </c>
    </row>
    <row r="2185" spans="1:19">
      <c r="A2185" s="133">
        <f t="shared" si="186"/>
        <v>37</v>
      </c>
      <c r="E2185" s="133">
        <v>24</v>
      </c>
      <c r="S2185" s="135" t="e">
        <f t="shared" ca="1" si="185"/>
        <v>#N/A</v>
      </c>
    </row>
    <row r="2186" spans="1:19">
      <c r="A2186" s="133">
        <f t="shared" si="186"/>
        <v>37</v>
      </c>
      <c r="E2186" s="133">
        <v>25</v>
      </c>
      <c r="S2186" s="135" t="e">
        <f t="shared" ca="1" si="185"/>
        <v>#N/A</v>
      </c>
    </row>
    <row r="2187" spans="1:19">
      <c r="A2187" s="133">
        <f t="shared" si="186"/>
        <v>37</v>
      </c>
      <c r="E2187" s="133">
        <v>26</v>
      </c>
      <c r="S2187" s="135" t="e">
        <f t="shared" ca="1" si="185"/>
        <v>#N/A</v>
      </c>
    </row>
    <row r="2188" spans="1:19">
      <c r="A2188" s="133">
        <f t="shared" si="186"/>
        <v>37</v>
      </c>
      <c r="E2188" s="133">
        <v>27</v>
      </c>
      <c r="S2188" s="135" t="e">
        <f t="shared" ca="1" si="185"/>
        <v>#N/A</v>
      </c>
    </row>
    <row r="2189" spans="1:19">
      <c r="A2189" s="133">
        <f t="shared" si="186"/>
        <v>37</v>
      </c>
      <c r="E2189" s="133">
        <v>28</v>
      </c>
      <c r="S2189" s="135" t="e">
        <f t="shared" ca="1" si="185"/>
        <v>#N/A</v>
      </c>
    </row>
    <row r="2190" spans="1:19">
      <c r="A2190" s="133">
        <f t="shared" si="186"/>
        <v>37</v>
      </c>
      <c r="E2190" s="133">
        <v>29</v>
      </c>
      <c r="S2190" s="135" t="e">
        <f t="shared" ca="1" si="185"/>
        <v>#N/A</v>
      </c>
    </row>
    <row r="2191" spans="1:19">
      <c r="A2191" s="133">
        <f t="shared" si="186"/>
        <v>37</v>
      </c>
      <c r="E2191" s="133">
        <v>30</v>
      </c>
      <c r="S2191" s="135" t="e">
        <f t="shared" ca="1" si="185"/>
        <v>#N/A</v>
      </c>
    </row>
    <row r="2192" spans="1:19">
      <c r="A2192" s="133">
        <f t="shared" si="186"/>
        <v>37</v>
      </c>
      <c r="E2192" s="133">
        <v>31</v>
      </c>
      <c r="S2192" s="135" t="e">
        <f t="shared" ca="1" si="185"/>
        <v>#N/A</v>
      </c>
    </row>
    <row r="2193" spans="1:19">
      <c r="A2193" s="133">
        <f t="shared" si="186"/>
        <v>37</v>
      </c>
      <c r="E2193" s="133">
        <v>32</v>
      </c>
      <c r="S2193" s="135" t="e">
        <f t="shared" ca="1" si="185"/>
        <v>#N/A</v>
      </c>
    </row>
    <row r="2194" spans="1:19">
      <c r="A2194" s="133">
        <f t="shared" si="186"/>
        <v>37</v>
      </c>
      <c r="E2194" s="133">
        <v>33</v>
      </c>
      <c r="S2194" s="135" t="e">
        <f t="shared" ca="1" si="185"/>
        <v>#N/A</v>
      </c>
    </row>
    <row r="2195" spans="1:19">
      <c r="A2195" s="133">
        <f t="shared" si="186"/>
        <v>37</v>
      </c>
      <c r="E2195" s="133">
        <v>34</v>
      </c>
      <c r="S2195" s="135" t="e">
        <f t="shared" ca="1" si="185"/>
        <v>#N/A</v>
      </c>
    </row>
    <row r="2196" spans="1:19">
      <c r="A2196" s="133">
        <f t="shared" si="186"/>
        <v>37</v>
      </c>
      <c r="E2196" s="133">
        <v>35</v>
      </c>
      <c r="S2196" s="135" t="e">
        <f t="shared" ca="1" si="185"/>
        <v>#N/A</v>
      </c>
    </row>
    <row r="2197" spans="1:19">
      <c r="A2197" s="133">
        <f t="shared" si="186"/>
        <v>37</v>
      </c>
      <c r="E2197" s="133">
        <v>36</v>
      </c>
      <c r="S2197" s="135" t="e">
        <f t="shared" ca="1" si="185"/>
        <v>#N/A</v>
      </c>
    </row>
    <row r="2198" spans="1:19">
      <c r="A2198" s="133">
        <f t="shared" si="186"/>
        <v>37</v>
      </c>
      <c r="E2198" s="133">
        <v>37</v>
      </c>
      <c r="S2198" s="135" t="e">
        <f t="shared" ca="1" si="185"/>
        <v>#N/A</v>
      </c>
    </row>
    <row r="2199" spans="1:19">
      <c r="A2199" s="133">
        <f t="shared" si="186"/>
        <v>37</v>
      </c>
      <c r="E2199" s="133">
        <v>38</v>
      </c>
      <c r="S2199" s="135" t="e">
        <f t="shared" ca="1" si="185"/>
        <v>#N/A</v>
      </c>
    </row>
    <row r="2200" spans="1:19">
      <c r="A2200" s="133">
        <f t="shared" si="186"/>
        <v>37</v>
      </c>
      <c r="E2200" s="133">
        <v>39</v>
      </c>
      <c r="S2200" s="135" t="e">
        <f t="shared" ca="1" si="185"/>
        <v>#N/A</v>
      </c>
    </row>
    <row r="2201" spans="1:19">
      <c r="A2201" s="133">
        <f t="shared" si="186"/>
        <v>37</v>
      </c>
      <c r="E2201" s="133">
        <v>40</v>
      </c>
      <c r="S2201" s="135" t="e">
        <f t="shared" ca="1" si="185"/>
        <v>#N/A</v>
      </c>
    </row>
    <row r="2202" spans="1:19">
      <c r="A2202" s="133">
        <f t="shared" si="186"/>
        <v>37</v>
      </c>
      <c r="E2202" s="133">
        <v>41</v>
      </c>
      <c r="S2202" s="135" t="e">
        <f t="shared" ca="1" si="185"/>
        <v>#N/A</v>
      </c>
    </row>
    <row r="2203" spans="1:19">
      <c r="A2203" s="133">
        <f t="shared" si="186"/>
        <v>37</v>
      </c>
      <c r="E2203" s="133">
        <v>42</v>
      </c>
      <c r="S2203" s="135" t="e">
        <f t="shared" ca="1" si="185"/>
        <v>#N/A</v>
      </c>
    </row>
    <row r="2204" spans="1:19">
      <c r="A2204" s="133">
        <f t="shared" si="186"/>
        <v>37</v>
      </c>
      <c r="E2204" s="133">
        <v>43</v>
      </c>
      <c r="S2204" s="135" t="e">
        <f t="shared" ca="1" si="185"/>
        <v>#N/A</v>
      </c>
    </row>
    <row r="2205" spans="1:19">
      <c r="A2205" s="133">
        <f t="shared" si="186"/>
        <v>37</v>
      </c>
      <c r="E2205" s="133">
        <v>44</v>
      </c>
      <c r="S2205" s="135" t="e">
        <f t="shared" ca="1" si="185"/>
        <v>#N/A</v>
      </c>
    </row>
    <row r="2206" spans="1:19">
      <c r="A2206" s="133">
        <f t="shared" si="186"/>
        <v>37</v>
      </c>
      <c r="E2206" s="133">
        <v>45</v>
      </c>
      <c r="S2206" s="135" t="e">
        <f t="shared" ca="1" si="185"/>
        <v>#N/A</v>
      </c>
    </row>
    <row r="2207" spans="1:19">
      <c r="A2207" s="133">
        <f t="shared" si="186"/>
        <v>37</v>
      </c>
      <c r="E2207" s="133">
        <v>46</v>
      </c>
      <c r="S2207" s="135" t="e">
        <f t="shared" ca="1" si="185"/>
        <v>#N/A</v>
      </c>
    </row>
    <row r="2208" spans="1:19">
      <c r="A2208" s="133">
        <f t="shared" si="186"/>
        <v>37</v>
      </c>
      <c r="E2208" s="133">
        <v>47</v>
      </c>
      <c r="S2208" s="135" t="e">
        <f t="shared" ca="1" si="185"/>
        <v>#N/A</v>
      </c>
    </row>
    <row r="2209" spans="1:21">
      <c r="A2209" s="133">
        <f t="shared" si="186"/>
        <v>37</v>
      </c>
      <c r="E2209" s="133">
        <v>48</v>
      </c>
      <c r="S2209" s="135" t="e">
        <f t="shared" ca="1" si="185"/>
        <v>#N/A</v>
      </c>
    </row>
    <row r="2210" spans="1:21">
      <c r="A2210" s="133">
        <f t="shared" si="186"/>
        <v>37</v>
      </c>
      <c r="E2210" s="133">
        <v>49</v>
      </c>
      <c r="S2210" s="135" t="e">
        <f t="shared" ca="1" si="185"/>
        <v>#N/A</v>
      </c>
    </row>
    <row r="2211" spans="1:21">
      <c r="A2211" s="133">
        <f t="shared" si="186"/>
        <v>37</v>
      </c>
      <c r="E2211" s="133">
        <v>50</v>
      </c>
      <c r="S2211" s="135" t="e">
        <f t="shared" ca="1" si="185"/>
        <v>#N/A</v>
      </c>
    </row>
    <row r="2212" spans="1:21">
      <c r="A2212" s="133">
        <f t="shared" si="186"/>
        <v>37</v>
      </c>
      <c r="E2212" s="133">
        <v>51</v>
      </c>
      <c r="S2212" s="135" t="e">
        <f t="shared" ca="1" si="185"/>
        <v>#N/A</v>
      </c>
    </row>
    <row r="2213" spans="1:21">
      <c r="A2213" s="133">
        <f t="shared" si="186"/>
        <v>37</v>
      </c>
      <c r="E2213" s="133">
        <v>52</v>
      </c>
      <c r="S2213" s="135" t="e">
        <f t="shared" ca="1" si="185"/>
        <v>#N/A</v>
      </c>
    </row>
    <row r="2222" spans="1:21">
      <c r="A2222" s="133">
        <f>(ROW()+58)/60</f>
        <v>38</v>
      </c>
      <c r="B2222" s="134">
        <f ca="1">INDIRECT("select!E"&amp;TEXT($B$1+A2222,"#"))</f>
        <v>0</v>
      </c>
      <c r="C2222" s="133" t="e">
        <f ca="1">VLOOKUP(B2222,$A$3181:$D$3190,4,0)</f>
        <v>#N/A</v>
      </c>
      <c r="D2222" s="133" t="e">
        <f ca="1">VLOOKUP(B2222,$A$3181:$D$3190,3,0)</f>
        <v>#N/A</v>
      </c>
      <c r="E2222" s="133">
        <v>1</v>
      </c>
      <c r="F2222" s="135" t="e">
        <f t="shared" ref="F2222:F2244" ca="1" si="187">IF(E2222&lt;=INDIRECT("D$"&amp;TEXT(ROW()-E2222+1,"#")),INDIRECT("E$"&amp;TEXT($F$1+INDIRECT("C$"&amp;TEXT(ROW()-E2222+1,"#"))+E2222-1,"#")),"")</f>
        <v>#N/A</v>
      </c>
      <c r="G2222" s="134">
        <f ca="1">INDIRECT("select!G"&amp;TEXT($B$1+A2222,"#"))</f>
        <v>0</v>
      </c>
      <c r="H2222" s="133" t="e">
        <f ca="1">VLOOKUP(G2222,E$3181:G$3219,3,0)</f>
        <v>#N/A</v>
      </c>
      <c r="I2222" s="133" t="e">
        <f ca="1">VLOOKUP(G2222,E$3181:G$3219,2,0)</f>
        <v>#N/A</v>
      </c>
      <c r="J2222" s="135" t="e">
        <f t="shared" ref="J2222:J2230" ca="1" si="188">IF(E2222&lt;=INDIRECT("I$"&amp;TEXT(ROW()-E2222+1,"#")),INDIRECT("H$"&amp;TEXT($F$1+INDIRECT("H$"&amp;TEXT(ROW()-E2222+1,"#"))+E2222-1,"#")),"")</f>
        <v>#N/A</v>
      </c>
      <c r="K2222" s="136">
        <f ca="1">INDIRECT("select!H"&amp;TEXT($B$1+A2222,"#"))</f>
        <v>0</v>
      </c>
      <c r="L2222" s="133" t="e">
        <f ca="1">VLOOKUP(K2222,H$3181:J$3287,3,0)</f>
        <v>#N/A</v>
      </c>
      <c r="M2222" s="133" t="e">
        <f ca="1">VLOOKUP(K2222,H$3181:J$3287,2,0)</f>
        <v>#N/A</v>
      </c>
      <c r="N2222" s="135" t="e">
        <f t="shared" ref="N2222:N2244" ca="1" si="189">IF(E2222&lt;=INDIRECT("M$"&amp;TEXT(ROW()-E2222+1,"#")),INDIRECT("K$"&amp;TEXT($F$1+INDIRECT("L$"&amp;TEXT(ROW()-E2222+1,"#"))+E2222-1,"#")),"")</f>
        <v>#N/A</v>
      </c>
      <c r="O2222" s="136">
        <f ca="1">INDIRECT("select!I"&amp;TEXT($B$1+A2222,"#"))</f>
        <v>0</v>
      </c>
      <c r="Q2222" s="133" t="e">
        <f ca="1">VLOOKUP(O2222,K$3181:O$3570,5,0)</f>
        <v>#N/A</v>
      </c>
      <c r="R2222" s="133" t="e">
        <f ca="1">VLOOKUP(O2222,K$3181:O$3570,4,0)</f>
        <v>#N/A</v>
      </c>
      <c r="S2222" s="135" t="e">
        <f t="shared" ref="S2222:S2273" ca="1" si="190">IF(E2222&lt;=INDIRECT("R$"&amp;TEXT(ROW()-E2222+1,"#")),INDIRECT("P$"&amp;TEXT($F$1+INDIRECT("Q$"&amp;TEXT(ROW()-E2222+1,"#"))+E2222-1,"#")),"")</f>
        <v>#N/A</v>
      </c>
      <c r="T2222" s="133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3">
        <f t="shared" ref="A2223:A2273" si="191">A2222</f>
        <v>38</v>
      </c>
      <c r="E2223" s="133">
        <v>2</v>
      </c>
      <c r="F2223" s="135" t="e">
        <f t="shared" ca="1" si="187"/>
        <v>#N/A</v>
      </c>
      <c r="J2223" s="135" t="e">
        <f t="shared" ca="1" si="188"/>
        <v>#N/A</v>
      </c>
      <c r="N2223" s="135" t="e">
        <f t="shared" ca="1" si="189"/>
        <v>#N/A</v>
      </c>
      <c r="S2223" s="135" t="e">
        <f t="shared" ca="1" si="190"/>
        <v>#N/A</v>
      </c>
    </row>
    <row r="2224" spans="1:21">
      <c r="A2224" s="133">
        <f t="shared" si="191"/>
        <v>38</v>
      </c>
      <c r="E2224" s="133">
        <v>3</v>
      </c>
      <c r="F2224" s="135" t="e">
        <f t="shared" ca="1" si="187"/>
        <v>#N/A</v>
      </c>
      <c r="J2224" s="135" t="e">
        <f t="shared" ca="1" si="188"/>
        <v>#N/A</v>
      </c>
      <c r="N2224" s="135" t="e">
        <f t="shared" ca="1" si="189"/>
        <v>#N/A</v>
      </c>
      <c r="S2224" s="135" t="e">
        <f t="shared" ca="1" si="190"/>
        <v>#N/A</v>
      </c>
    </row>
    <row r="2225" spans="1:19">
      <c r="A2225" s="133">
        <f t="shared" si="191"/>
        <v>38</v>
      </c>
      <c r="E2225" s="133">
        <v>4</v>
      </c>
      <c r="F2225" s="135" t="e">
        <f t="shared" ca="1" si="187"/>
        <v>#N/A</v>
      </c>
      <c r="J2225" s="135" t="e">
        <f t="shared" ca="1" si="188"/>
        <v>#N/A</v>
      </c>
      <c r="N2225" s="135" t="e">
        <f t="shared" ca="1" si="189"/>
        <v>#N/A</v>
      </c>
      <c r="S2225" s="135" t="e">
        <f t="shared" ca="1" si="190"/>
        <v>#N/A</v>
      </c>
    </row>
    <row r="2226" spans="1:19">
      <c r="A2226" s="133">
        <f t="shared" si="191"/>
        <v>38</v>
      </c>
      <c r="E2226" s="133">
        <v>5</v>
      </c>
      <c r="F2226" s="135" t="e">
        <f t="shared" ca="1" si="187"/>
        <v>#N/A</v>
      </c>
      <c r="J2226" s="135" t="e">
        <f t="shared" ca="1" si="188"/>
        <v>#N/A</v>
      </c>
      <c r="N2226" s="135" t="e">
        <f t="shared" ca="1" si="189"/>
        <v>#N/A</v>
      </c>
      <c r="S2226" s="135" t="e">
        <f t="shared" ca="1" si="190"/>
        <v>#N/A</v>
      </c>
    </row>
    <row r="2227" spans="1:19">
      <c r="A2227" s="133">
        <f t="shared" si="191"/>
        <v>38</v>
      </c>
      <c r="E2227" s="133">
        <v>6</v>
      </c>
      <c r="F2227" s="135" t="e">
        <f t="shared" ca="1" si="187"/>
        <v>#N/A</v>
      </c>
      <c r="J2227" s="135" t="e">
        <f t="shared" ca="1" si="188"/>
        <v>#N/A</v>
      </c>
      <c r="N2227" s="135" t="e">
        <f t="shared" ca="1" si="189"/>
        <v>#N/A</v>
      </c>
      <c r="S2227" s="135" t="e">
        <f t="shared" ca="1" si="190"/>
        <v>#N/A</v>
      </c>
    </row>
    <row r="2228" spans="1:19">
      <c r="A2228" s="133">
        <f t="shared" si="191"/>
        <v>38</v>
      </c>
      <c r="E2228" s="133">
        <v>7</v>
      </c>
      <c r="F2228" s="135" t="e">
        <f t="shared" ca="1" si="187"/>
        <v>#N/A</v>
      </c>
      <c r="J2228" s="135" t="e">
        <f t="shared" ca="1" si="188"/>
        <v>#N/A</v>
      </c>
      <c r="N2228" s="135" t="e">
        <f t="shared" ca="1" si="189"/>
        <v>#N/A</v>
      </c>
      <c r="S2228" s="135" t="e">
        <f t="shared" ca="1" si="190"/>
        <v>#N/A</v>
      </c>
    </row>
    <row r="2229" spans="1:19">
      <c r="A2229" s="133">
        <f t="shared" si="191"/>
        <v>38</v>
      </c>
      <c r="E2229" s="133">
        <v>8</v>
      </c>
      <c r="F2229" s="135" t="e">
        <f t="shared" ca="1" si="187"/>
        <v>#N/A</v>
      </c>
      <c r="J2229" s="135" t="e">
        <f t="shared" ca="1" si="188"/>
        <v>#N/A</v>
      </c>
      <c r="N2229" s="135" t="e">
        <f t="shared" ca="1" si="189"/>
        <v>#N/A</v>
      </c>
      <c r="S2229" s="135" t="e">
        <f t="shared" ca="1" si="190"/>
        <v>#N/A</v>
      </c>
    </row>
    <row r="2230" spans="1:19">
      <c r="A2230" s="133">
        <f t="shared" si="191"/>
        <v>38</v>
      </c>
      <c r="E2230" s="133">
        <v>9</v>
      </c>
      <c r="F2230" s="135" t="e">
        <f t="shared" ca="1" si="187"/>
        <v>#N/A</v>
      </c>
      <c r="J2230" s="135" t="e">
        <f t="shared" ca="1" si="188"/>
        <v>#N/A</v>
      </c>
      <c r="N2230" s="135" t="e">
        <f t="shared" ca="1" si="189"/>
        <v>#N/A</v>
      </c>
      <c r="S2230" s="135" t="e">
        <f t="shared" ca="1" si="190"/>
        <v>#N/A</v>
      </c>
    </row>
    <row r="2231" spans="1:19">
      <c r="A2231" s="133">
        <f t="shared" si="191"/>
        <v>38</v>
      </c>
      <c r="E2231" s="133">
        <v>10</v>
      </c>
      <c r="F2231" s="135" t="e">
        <f t="shared" ca="1" si="187"/>
        <v>#N/A</v>
      </c>
      <c r="N2231" s="135" t="e">
        <f t="shared" ca="1" si="189"/>
        <v>#N/A</v>
      </c>
      <c r="S2231" s="135" t="e">
        <f t="shared" ca="1" si="190"/>
        <v>#N/A</v>
      </c>
    </row>
    <row r="2232" spans="1:19">
      <c r="A2232" s="133">
        <f t="shared" si="191"/>
        <v>38</v>
      </c>
      <c r="E2232" s="133">
        <v>11</v>
      </c>
      <c r="F2232" s="135" t="e">
        <f t="shared" ca="1" si="187"/>
        <v>#N/A</v>
      </c>
      <c r="N2232" s="135" t="e">
        <f t="shared" ca="1" si="189"/>
        <v>#N/A</v>
      </c>
      <c r="S2232" s="135" t="e">
        <f t="shared" ca="1" si="190"/>
        <v>#N/A</v>
      </c>
    </row>
    <row r="2233" spans="1:19">
      <c r="A2233" s="133">
        <f t="shared" si="191"/>
        <v>38</v>
      </c>
      <c r="E2233" s="133">
        <v>12</v>
      </c>
      <c r="F2233" s="135" t="e">
        <f t="shared" ca="1" si="187"/>
        <v>#N/A</v>
      </c>
      <c r="N2233" s="135" t="e">
        <f t="shared" ca="1" si="189"/>
        <v>#N/A</v>
      </c>
      <c r="S2233" s="135" t="e">
        <f t="shared" ca="1" si="190"/>
        <v>#N/A</v>
      </c>
    </row>
    <row r="2234" spans="1:19">
      <c r="A2234" s="133">
        <f t="shared" si="191"/>
        <v>38</v>
      </c>
      <c r="E2234" s="133">
        <v>13</v>
      </c>
      <c r="F2234" s="135" t="e">
        <f t="shared" ca="1" si="187"/>
        <v>#N/A</v>
      </c>
      <c r="N2234" s="135" t="e">
        <f t="shared" ca="1" si="189"/>
        <v>#N/A</v>
      </c>
      <c r="S2234" s="135" t="e">
        <f t="shared" ca="1" si="190"/>
        <v>#N/A</v>
      </c>
    </row>
    <row r="2235" spans="1:19">
      <c r="A2235" s="133">
        <f t="shared" si="191"/>
        <v>38</v>
      </c>
      <c r="E2235" s="133">
        <v>14</v>
      </c>
      <c r="F2235" s="135" t="e">
        <f t="shared" ca="1" si="187"/>
        <v>#N/A</v>
      </c>
      <c r="N2235" s="135" t="e">
        <f t="shared" ca="1" si="189"/>
        <v>#N/A</v>
      </c>
      <c r="S2235" s="135" t="e">
        <f t="shared" ca="1" si="190"/>
        <v>#N/A</v>
      </c>
    </row>
    <row r="2236" spans="1:19">
      <c r="A2236" s="133">
        <f t="shared" si="191"/>
        <v>38</v>
      </c>
      <c r="E2236" s="133">
        <v>15</v>
      </c>
      <c r="F2236" s="135" t="e">
        <f t="shared" ca="1" si="187"/>
        <v>#N/A</v>
      </c>
      <c r="N2236" s="135" t="e">
        <f t="shared" ca="1" si="189"/>
        <v>#N/A</v>
      </c>
      <c r="S2236" s="135" t="e">
        <f t="shared" ca="1" si="190"/>
        <v>#N/A</v>
      </c>
    </row>
    <row r="2237" spans="1:19">
      <c r="A2237" s="133">
        <f t="shared" si="191"/>
        <v>38</v>
      </c>
      <c r="E2237" s="133">
        <v>16</v>
      </c>
      <c r="F2237" s="135" t="e">
        <f t="shared" ca="1" si="187"/>
        <v>#N/A</v>
      </c>
      <c r="N2237" s="135" t="e">
        <f t="shared" ca="1" si="189"/>
        <v>#N/A</v>
      </c>
      <c r="S2237" s="135" t="e">
        <f t="shared" ca="1" si="190"/>
        <v>#N/A</v>
      </c>
    </row>
    <row r="2238" spans="1:19">
      <c r="A2238" s="133">
        <f t="shared" si="191"/>
        <v>38</v>
      </c>
      <c r="E2238" s="133">
        <v>17</v>
      </c>
      <c r="F2238" s="135" t="e">
        <f t="shared" ca="1" si="187"/>
        <v>#N/A</v>
      </c>
      <c r="N2238" s="135" t="e">
        <f t="shared" ca="1" si="189"/>
        <v>#N/A</v>
      </c>
      <c r="S2238" s="135" t="e">
        <f t="shared" ca="1" si="190"/>
        <v>#N/A</v>
      </c>
    </row>
    <row r="2239" spans="1:19">
      <c r="A2239" s="133">
        <f t="shared" si="191"/>
        <v>38</v>
      </c>
      <c r="E2239" s="133">
        <v>18</v>
      </c>
      <c r="F2239" s="135" t="e">
        <f t="shared" ca="1" si="187"/>
        <v>#N/A</v>
      </c>
      <c r="N2239" s="135" t="e">
        <f t="shared" ca="1" si="189"/>
        <v>#N/A</v>
      </c>
      <c r="S2239" s="135" t="e">
        <f t="shared" ca="1" si="190"/>
        <v>#N/A</v>
      </c>
    </row>
    <row r="2240" spans="1:19">
      <c r="A2240" s="133">
        <f t="shared" si="191"/>
        <v>38</v>
      </c>
      <c r="E2240" s="133">
        <v>19</v>
      </c>
      <c r="F2240" s="135" t="e">
        <f t="shared" ca="1" si="187"/>
        <v>#N/A</v>
      </c>
      <c r="N2240" s="135" t="e">
        <f t="shared" ca="1" si="189"/>
        <v>#N/A</v>
      </c>
      <c r="S2240" s="135" t="e">
        <f t="shared" ca="1" si="190"/>
        <v>#N/A</v>
      </c>
    </row>
    <row r="2241" spans="1:19">
      <c r="A2241" s="133">
        <f t="shared" si="191"/>
        <v>38</v>
      </c>
      <c r="E2241" s="133">
        <v>20</v>
      </c>
      <c r="F2241" s="135" t="e">
        <f t="shared" ca="1" si="187"/>
        <v>#N/A</v>
      </c>
      <c r="N2241" s="135" t="e">
        <f t="shared" ca="1" si="189"/>
        <v>#N/A</v>
      </c>
      <c r="S2241" s="135" t="e">
        <f t="shared" ca="1" si="190"/>
        <v>#N/A</v>
      </c>
    </row>
    <row r="2242" spans="1:19">
      <c r="A2242" s="133">
        <f t="shared" si="191"/>
        <v>38</v>
      </c>
      <c r="E2242" s="133">
        <v>21</v>
      </c>
      <c r="F2242" s="135" t="e">
        <f t="shared" ca="1" si="187"/>
        <v>#N/A</v>
      </c>
      <c r="N2242" s="135" t="e">
        <f t="shared" ca="1" si="189"/>
        <v>#N/A</v>
      </c>
      <c r="S2242" s="135" t="e">
        <f t="shared" ca="1" si="190"/>
        <v>#N/A</v>
      </c>
    </row>
    <row r="2243" spans="1:19">
      <c r="A2243" s="133">
        <f t="shared" si="191"/>
        <v>38</v>
      </c>
      <c r="E2243" s="133">
        <v>22</v>
      </c>
      <c r="F2243" s="135" t="e">
        <f t="shared" ca="1" si="187"/>
        <v>#N/A</v>
      </c>
      <c r="N2243" s="135" t="e">
        <f t="shared" ca="1" si="189"/>
        <v>#N/A</v>
      </c>
      <c r="S2243" s="135" t="e">
        <f t="shared" ca="1" si="190"/>
        <v>#N/A</v>
      </c>
    </row>
    <row r="2244" spans="1:19">
      <c r="A2244" s="133">
        <f t="shared" si="191"/>
        <v>38</v>
      </c>
      <c r="E2244" s="133">
        <v>23</v>
      </c>
      <c r="F2244" s="135" t="e">
        <f t="shared" ca="1" si="187"/>
        <v>#N/A</v>
      </c>
      <c r="N2244" s="135" t="e">
        <f t="shared" ca="1" si="189"/>
        <v>#N/A</v>
      </c>
      <c r="S2244" s="135" t="e">
        <f t="shared" ca="1" si="190"/>
        <v>#N/A</v>
      </c>
    </row>
    <row r="2245" spans="1:19">
      <c r="A2245" s="133">
        <f t="shared" si="191"/>
        <v>38</v>
      </c>
      <c r="E2245" s="133">
        <v>24</v>
      </c>
      <c r="S2245" s="135" t="e">
        <f t="shared" ca="1" si="190"/>
        <v>#N/A</v>
      </c>
    </row>
    <row r="2246" spans="1:19">
      <c r="A2246" s="133">
        <f t="shared" si="191"/>
        <v>38</v>
      </c>
      <c r="E2246" s="133">
        <v>25</v>
      </c>
      <c r="S2246" s="135" t="e">
        <f t="shared" ca="1" si="190"/>
        <v>#N/A</v>
      </c>
    </row>
    <row r="2247" spans="1:19">
      <c r="A2247" s="133">
        <f t="shared" si="191"/>
        <v>38</v>
      </c>
      <c r="E2247" s="133">
        <v>26</v>
      </c>
      <c r="S2247" s="135" t="e">
        <f t="shared" ca="1" si="190"/>
        <v>#N/A</v>
      </c>
    </row>
    <row r="2248" spans="1:19">
      <c r="A2248" s="133">
        <f t="shared" si="191"/>
        <v>38</v>
      </c>
      <c r="E2248" s="133">
        <v>27</v>
      </c>
      <c r="S2248" s="135" t="e">
        <f t="shared" ca="1" si="190"/>
        <v>#N/A</v>
      </c>
    </row>
    <row r="2249" spans="1:19">
      <c r="A2249" s="133">
        <f t="shared" si="191"/>
        <v>38</v>
      </c>
      <c r="E2249" s="133">
        <v>28</v>
      </c>
      <c r="S2249" s="135" t="e">
        <f t="shared" ca="1" si="190"/>
        <v>#N/A</v>
      </c>
    </row>
    <row r="2250" spans="1:19">
      <c r="A2250" s="133">
        <f t="shared" si="191"/>
        <v>38</v>
      </c>
      <c r="E2250" s="133">
        <v>29</v>
      </c>
      <c r="S2250" s="135" t="e">
        <f t="shared" ca="1" si="190"/>
        <v>#N/A</v>
      </c>
    </row>
    <row r="2251" spans="1:19">
      <c r="A2251" s="133">
        <f t="shared" si="191"/>
        <v>38</v>
      </c>
      <c r="E2251" s="133">
        <v>30</v>
      </c>
      <c r="S2251" s="135" t="e">
        <f t="shared" ca="1" si="190"/>
        <v>#N/A</v>
      </c>
    </row>
    <row r="2252" spans="1:19">
      <c r="A2252" s="133">
        <f t="shared" si="191"/>
        <v>38</v>
      </c>
      <c r="E2252" s="133">
        <v>31</v>
      </c>
      <c r="S2252" s="135" t="e">
        <f t="shared" ca="1" si="190"/>
        <v>#N/A</v>
      </c>
    </row>
    <row r="2253" spans="1:19">
      <c r="A2253" s="133">
        <f t="shared" si="191"/>
        <v>38</v>
      </c>
      <c r="E2253" s="133">
        <v>32</v>
      </c>
      <c r="S2253" s="135" t="e">
        <f t="shared" ca="1" si="190"/>
        <v>#N/A</v>
      </c>
    </row>
    <row r="2254" spans="1:19">
      <c r="A2254" s="133">
        <f t="shared" si="191"/>
        <v>38</v>
      </c>
      <c r="E2254" s="133">
        <v>33</v>
      </c>
      <c r="S2254" s="135" t="e">
        <f t="shared" ca="1" si="190"/>
        <v>#N/A</v>
      </c>
    </row>
    <row r="2255" spans="1:19">
      <c r="A2255" s="133">
        <f t="shared" si="191"/>
        <v>38</v>
      </c>
      <c r="E2255" s="133">
        <v>34</v>
      </c>
      <c r="S2255" s="135" t="e">
        <f t="shared" ca="1" si="190"/>
        <v>#N/A</v>
      </c>
    </row>
    <row r="2256" spans="1:19">
      <c r="A2256" s="133">
        <f t="shared" si="191"/>
        <v>38</v>
      </c>
      <c r="E2256" s="133">
        <v>35</v>
      </c>
      <c r="S2256" s="135" t="e">
        <f t="shared" ca="1" si="190"/>
        <v>#N/A</v>
      </c>
    </row>
    <row r="2257" spans="1:19">
      <c r="A2257" s="133">
        <f t="shared" si="191"/>
        <v>38</v>
      </c>
      <c r="E2257" s="133">
        <v>36</v>
      </c>
      <c r="S2257" s="135" t="e">
        <f t="shared" ca="1" si="190"/>
        <v>#N/A</v>
      </c>
    </row>
    <row r="2258" spans="1:19">
      <c r="A2258" s="133">
        <f t="shared" si="191"/>
        <v>38</v>
      </c>
      <c r="E2258" s="133">
        <v>37</v>
      </c>
      <c r="S2258" s="135" t="e">
        <f t="shared" ca="1" si="190"/>
        <v>#N/A</v>
      </c>
    </row>
    <row r="2259" spans="1:19">
      <c r="A2259" s="133">
        <f t="shared" si="191"/>
        <v>38</v>
      </c>
      <c r="E2259" s="133">
        <v>38</v>
      </c>
      <c r="S2259" s="135" t="e">
        <f t="shared" ca="1" si="190"/>
        <v>#N/A</v>
      </c>
    </row>
    <row r="2260" spans="1:19">
      <c r="A2260" s="133">
        <f t="shared" si="191"/>
        <v>38</v>
      </c>
      <c r="E2260" s="133">
        <v>39</v>
      </c>
      <c r="S2260" s="135" t="e">
        <f t="shared" ca="1" si="190"/>
        <v>#N/A</v>
      </c>
    </row>
    <row r="2261" spans="1:19">
      <c r="A2261" s="133">
        <f t="shared" si="191"/>
        <v>38</v>
      </c>
      <c r="E2261" s="133">
        <v>40</v>
      </c>
      <c r="S2261" s="135" t="e">
        <f t="shared" ca="1" si="190"/>
        <v>#N/A</v>
      </c>
    </row>
    <row r="2262" spans="1:19">
      <c r="A2262" s="133">
        <f t="shared" si="191"/>
        <v>38</v>
      </c>
      <c r="E2262" s="133">
        <v>41</v>
      </c>
      <c r="S2262" s="135" t="e">
        <f t="shared" ca="1" si="190"/>
        <v>#N/A</v>
      </c>
    </row>
    <row r="2263" spans="1:19">
      <c r="A2263" s="133">
        <f t="shared" si="191"/>
        <v>38</v>
      </c>
      <c r="E2263" s="133">
        <v>42</v>
      </c>
      <c r="S2263" s="135" t="e">
        <f t="shared" ca="1" si="190"/>
        <v>#N/A</v>
      </c>
    </row>
    <row r="2264" spans="1:19">
      <c r="A2264" s="133">
        <f t="shared" si="191"/>
        <v>38</v>
      </c>
      <c r="E2264" s="133">
        <v>43</v>
      </c>
      <c r="S2264" s="135" t="e">
        <f t="shared" ca="1" si="190"/>
        <v>#N/A</v>
      </c>
    </row>
    <row r="2265" spans="1:19">
      <c r="A2265" s="133">
        <f t="shared" si="191"/>
        <v>38</v>
      </c>
      <c r="E2265" s="133">
        <v>44</v>
      </c>
      <c r="S2265" s="135" t="e">
        <f t="shared" ca="1" si="190"/>
        <v>#N/A</v>
      </c>
    </row>
    <row r="2266" spans="1:19">
      <c r="A2266" s="133">
        <f t="shared" si="191"/>
        <v>38</v>
      </c>
      <c r="E2266" s="133">
        <v>45</v>
      </c>
      <c r="S2266" s="135" t="e">
        <f t="shared" ca="1" si="190"/>
        <v>#N/A</v>
      </c>
    </row>
    <row r="2267" spans="1:19">
      <c r="A2267" s="133">
        <f t="shared" si="191"/>
        <v>38</v>
      </c>
      <c r="E2267" s="133">
        <v>46</v>
      </c>
      <c r="S2267" s="135" t="e">
        <f t="shared" ca="1" si="190"/>
        <v>#N/A</v>
      </c>
    </row>
    <row r="2268" spans="1:19">
      <c r="A2268" s="133">
        <f t="shared" si="191"/>
        <v>38</v>
      </c>
      <c r="E2268" s="133">
        <v>47</v>
      </c>
      <c r="S2268" s="135" t="e">
        <f t="shared" ca="1" si="190"/>
        <v>#N/A</v>
      </c>
    </row>
    <row r="2269" spans="1:19">
      <c r="A2269" s="133">
        <f t="shared" si="191"/>
        <v>38</v>
      </c>
      <c r="E2269" s="133">
        <v>48</v>
      </c>
      <c r="S2269" s="135" t="e">
        <f t="shared" ca="1" si="190"/>
        <v>#N/A</v>
      </c>
    </row>
    <row r="2270" spans="1:19">
      <c r="A2270" s="133">
        <f t="shared" si="191"/>
        <v>38</v>
      </c>
      <c r="E2270" s="133">
        <v>49</v>
      </c>
      <c r="S2270" s="135" t="e">
        <f t="shared" ca="1" si="190"/>
        <v>#N/A</v>
      </c>
    </row>
    <row r="2271" spans="1:19">
      <c r="A2271" s="133">
        <f t="shared" si="191"/>
        <v>38</v>
      </c>
      <c r="E2271" s="133">
        <v>50</v>
      </c>
      <c r="S2271" s="135" t="e">
        <f t="shared" ca="1" si="190"/>
        <v>#N/A</v>
      </c>
    </row>
    <row r="2272" spans="1:19">
      <c r="A2272" s="133">
        <f t="shared" si="191"/>
        <v>38</v>
      </c>
      <c r="E2272" s="133">
        <v>51</v>
      </c>
      <c r="S2272" s="135" t="e">
        <f t="shared" ca="1" si="190"/>
        <v>#N/A</v>
      </c>
    </row>
    <row r="2273" spans="1:21">
      <c r="A2273" s="133">
        <f t="shared" si="191"/>
        <v>38</v>
      </c>
      <c r="E2273" s="133">
        <v>52</v>
      </c>
      <c r="S2273" s="135" t="e">
        <f t="shared" ca="1" si="190"/>
        <v>#N/A</v>
      </c>
    </row>
    <row r="2282" spans="1:21">
      <c r="A2282" s="133">
        <f>(ROW()+58)/60</f>
        <v>39</v>
      </c>
      <c r="B2282" s="134">
        <f ca="1">INDIRECT("select!E"&amp;TEXT($B$1+A2282,"#"))</f>
        <v>0</v>
      </c>
      <c r="C2282" s="133" t="e">
        <f ca="1">VLOOKUP(B2282,$A$3181:$D$3190,4,0)</f>
        <v>#N/A</v>
      </c>
      <c r="D2282" s="133" t="e">
        <f ca="1">VLOOKUP(B2282,$A$3181:$D$3190,3,0)</f>
        <v>#N/A</v>
      </c>
      <c r="E2282" s="133">
        <v>1</v>
      </c>
      <c r="F2282" s="135" t="e">
        <f t="shared" ref="F2282:F2304" ca="1" si="192">IF(E2282&lt;=INDIRECT("D$"&amp;TEXT(ROW()-E2282+1,"#")),INDIRECT("E$"&amp;TEXT($F$1+INDIRECT("C$"&amp;TEXT(ROW()-E2282+1,"#"))+E2282-1,"#")),"")</f>
        <v>#N/A</v>
      </c>
      <c r="G2282" s="134">
        <f ca="1">INDIRECT("select!G"&amp;TEXT($B$1+A2282,"#"))</f>
        <v>0</v>
      </c>
      <c r="H2282" s="133" t="e">
        <f ca="1">VLOOKUP(G2282,E$3181:G$3219,3,0)</f>
        <v>#N/A</v>
      </c>
      <c r="I2282" s="133" t="e">
        <f ca="1">VLOOKUP(G2282,E$3181:G$3219,2,0)</f>
        <v>#N/A</v>
      </c>
      <c r="J2282" s="135" t="e">
        <f t="shared" ref="J2282:J2290" ca="1" si="193">IF(E2282&lt;=INDIRECT("I$"&amp;TEXT(ROW()-E2282+1,"#")),INDIRECT("H$"&amp;TEXT($F$1+INDIRECT("H$"&amp;TEXT(ROW()-E2282+1,"#"))+E2282-1,"#")),"")</f>
        <v>#N/A</v>
      </c>
      <c r="K2282" s="136">
        <f ca="1">INDIRECT("select!H"&amp;TEXT($B$1+A2282,"#"))</f>
        <v>0</v>
      </c>
      <c r="L2282" s="133" t="e">
        <f ca="1">VLOOKUP(K2282,H$3181:J$3287,3,0)</f>
        <v>#N/A</v>
      </c>
      <c r="M2282" s="133" t="e">
        <f ca="1">VLOOKUP(K2282,H$3181:J$3287,2,0)</f>
        <v>#N/A</v>
      </c>
      <c r="N2282" s="135" t="e">
        <f t="shared" ref="N2282:N2304" ca="1" si="194">IF(E2282&lt;=INDIRECT("M$"&amp;TEXT(ROW()-E2282+1,"#")),INDIRECT("K$"&amp;TEXT($F$1+INDIRECT("L$"&amp;TEXT(ROW()-E2282+1,"#"))+E2282-1,"#")),"")</f>
        <v>#N/A</v>
      </c>
      <c r="O2282" s="134">
        <f ca="1">INDIRECT("select!I"&amp;TEXT($B$1+A2282,"#"))</f>
        <v>0</v>
      </c>
      <c r="Q2282" s="133" t="e">
        <f ca="1">VLOOKUP(O2282,K$3181:O$3570,5,0)</f>
        <v>#N/A</v>
      </c>
      <c r="R2282" s="133" t="e">
        <f ca="1">VLOOKUP(O2282,K$3181:O$3570,4,0)</f>
        <v>#N/A</v>
      </c>
      <c r="S2282" s="135" t="e">
        <f t="shared" ref="S2282:S2333" ca="1" si="195">IF(E2282&lt;=INDIRECT("R$"&amp;TEXT(ROW()-E2282+1,"#")),INDIRECT("P$"&amp;TEXT($F$1+INDIRECT("Q$"&amp;TEXT(ROW()-E2282+1,"#"))+E2282-1,"#")),"")</f>
        <v>#N/A</v>
      </c>
      <c r="T2282" s="133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3">
        <f t="shared" ref="A2283:A2333" si="196">A2282</f>
        <v>39</v>
      </c>
      <c r="E2283" s="133">
        <v>2</v>
      </c>
      <c r="F2283" s="135" t="e">
        <f t="shared" ca="1" si="192"/>
        <v>#N/A</v>
      </c>
      <c r="J2283" s="135" t="e">
        <f t="shared" ca="1" si="193"/>
        <v>#N/A</v>
      </c>
      <c r="N2283" s="135" t="e">
        <f t="shared" ca="1" si="194"/>
        <v>#N/A</v>
      </c>
      <c r="S2283" s="135" t="e">
        <f t="shared" ca="1" si="195"/>
        <v>#N/A</v>
      </c>
    </row>
    <row r="2284" spans="1:21">
      <c r="A2284" s="133">
        <f t="shared" si="196"/>
        <v>39</v>
      </c>
      <c r="E2284" s="133">
        <v>3</v>
      </c>
      <c r="F2284" s="135" t="e">
        <f t="shared" ca="1" si="192"/>
        <v>#N/A</v>
      </c>
      <c r="J2284" s="135" t="e">
        <f t="shared" ca="1" si="193"/>
        <v>#N/A</v>
      </c>
      <c r="N2284" s="135" t="e">
        <f t="shared" ca="1" si="194"/>
        <v>#N/A</v>
      </c>
      <c r="S2284" s="135" t="e">
        <f t="shared" ca="1" si="195"/>
        <v>#N/A</v>
      </c>
    </row>
    <row r="2285" spans="1:21">
      <c r="A2285" s="133">
        <f t="shared" si="196"/>
        <v>39</v>
      </c>
      <c r="E2285" s="133">
        <v>4</v>
      </c>
      <c r="F2285" s="135" t="e">
        <f t="shared" ca="1" si="192"/>
        <v>#N/A</v>
      </c>
      <c r="J2285" s="135" t="e">
        <f t="shared" ca="1" si="193"/>
        <v>#N/A</v>
      </c>
      <c r="N2285" s="135" t="e">
        <f t="shared" ca="1" si="194"/>
        <v>#N/A</v>
      </c>
      <c r="S2285" s="135" t="e">
        <f t="shared" ca="1" si="195"/>
        <v>#N/A</v>
      </c>
    </row>
    <row r="2286" spans="1:21">
      <c r="A2286" s="133">
        <f t="shared" si="196"/>
        <v>39</v>
      </c>
      <c r="E2286" s="133">
        <v>5</v>
      </c>
      <c r="F2286" s="135" t="e">
        <f t="shared" ca="1" si="192"/>
        <v>#N/A</v>
      </c>
      <c r="J2286" s="135" t="e">
        <f t="shared" ca="1" si="193"/>
        <v>#N/A</v>
      </c>
      <c r="N2286" s="135" t="e">
        <f t="shared" ca="1" si="194"/>
        <v>#N/A</v>
      </c>
      <c r="S2286" s="135" t="e">
        <f t="shared" ca="1" si="195"/>
        <v>#N/A</v>
      </c>
    </row>
    <row r="2287" spans="1:21">
      <c r="A2287" s="133">
        <f t="shared" si="196"/>
        <v>39</v>
      </c>
      <c r="E2287" s="133">
        <v>6</v>
      </c>
      <c r="F2287" s="135" t="e">
        <f t="shared" ca="1" si="192"/>
        <v>#N/A</v>
      </c>
      <c r="J2287" s="135" t="e">
        <f t="shared" ca="1" si="193"/>
        <v>#N/A</v>
      </c>
      <c r="N2287" s="135" t="e">
        <f t="shared" ca="1" si="194"/>
        <v>#N/A</v>
      </c>
      <c r="S2287" s="135" t="e">
        <f t="shared" ca="1" si="195"/>
        <v>#N/A</v>
      </c>
    </row>
    <row r="2288" spans="1:21">
      <c r="A2288" s="133">
        <f t="shared" si="196"/>
        <v>39</v>
      </c>
      <c r="E2288" s="133">
        <v>7</v>
      </c>
      <c r="F2288" s="135" t="e">
        <f t="shared" ca="1" si="192"/>
        <v>#N/A</v>
      </c>
      <c r="J2288" s="135" t="e">
        <f t="shared" ca="1" si="193"/>
        <v>#N/A</v>
      </c>
      <c r="N2288" s="135" t="e">
        <f t="shared" ca="1" si="194"/>
        <v>#N/A</v>
      </c>
      <c r="S2288" s="135" t="e">
        <f t="shared" ca="1" si="195"/>
        <v>#N/A</v>
      </c>
    </row>
    <row r="2289" spans="1:19">
      <c r="A2289" s="133">
        <f t="shared" si="196"/>
        <v>39</v>
      </c>
      <c r="E2289" s="133">
        <v>8</v>
      </c>
      <c r="F2289" s="135" t="e">
        <f t="shared" ca="1" si="192"/>
        <v>#N/A</v>
      </c>
      <c r="J2289" s="135" t="e">
        <f t="shared" ca="1" si="193"/>
        <v>#N/A</v>
      </c>
      <c r="N2289" s="135" t="e">
        <f t="shared" ca="1" si="194"/>
        <v>#N/A</v>
      </c>
      <c r="S2289" s="135" t="e">
        <f t="shared" ca="1" si="195"/>
        <v>#N/A</v>
      </c>
    </row>
    <row r="2290" spans="1:19">
      <c r="A2290" s="133">
        <f t="shared" si="196"/>
        <v>39</v>
      </c>
      <c r="E2290" s="133">
        <v>9</v>
      </c>
      <c r="F2290" s="135" t="e">
        <f t="shared" ca="1" si="192"/>
        <v>#N/A</v>
      </c>
      <c r="J2290" s="135" t="e">
        <f t="shared" ca="1" si="193"/>
        <v>#N/A</v>
      </c>
      <c r="N2290" s="135" t="e">
        <f t="shared" ca="1" si="194"/>
        <v>#N/A</v>
      </c>
      <c r="S2290" s="135" t="e">
        <f t="shared" ca="1" si="195"/>
        <v>#N/A</v>
      </c>
    </row>
    <row r="2291" spans="1:19">
      <c r="A2291" s="133">
        <f t="shared" si="196"/>
        <v>39</v>
      </c>
      <c r="E2291" s="133">
        <v>10</v>
      </c>
      <c r="F2291" s="135" t="e">
        <f t="shared" ca="1" si="192"/>
        <v>#N/A</v>
      </c>
      <c r="N2291" s="135" t="e">
        <f t="shared" ca="1" si="194"/>
        <v>#N/A</v>
      </c>
      <c r="S2291" s="135" t="e">
        <f t="shared" ca="1" si="195"/>
        <v>#N/A</v>
      </c>
    </row>
    <row r="2292" spans="1:19">
      <c r="A2292" s="133">
        <f t="shared" si="196"/>
        <v>39</v>
      </c>
      <c r="E2292" s="133">
        <v>11</v>
      </c>
      <c r="F2292" s="135" t="e">
        <f t="shared" ca="1" si="192"/>
        <v>#N/A</v>
      </c>
      <c r="N2292" s="135" t="e">
        <f t="shared" ca="1" si="194"/>
        <v>#N/A</v>
      </c>
      <c r="S2292" s="135" t="e">
        <f t="shared" ca="1" si="195"/>
        <v>#N/A</v>
      </c>
    </row>
    <row r="2293" spans="1:19">
      <c r="A2293" s="133">
        <f t="shared" si="196"/>
        <v>39</v>
      </c>
      <c r="E2293" s="133">
        <v>12</v>
      </c>
      <c r="F2293" s="135" t="e">
        <f t="shared" ca="1" si="192"/>
        <v>#N/A</v>
      </c>
      <c r="N2293" s="135" t="e">
        <f t="shared" ca="1" si="194"/>
        <v>#N/A</v>
      </c>
      <c r="S2293" s="135" t="e">
        <f t="shared" ca="1" si="195"/>
        <v>#N/A</v>
      </c>
    </row>
    <row r="2294" spans="1:19">
      <c r="A2294" s="133">
        <f t="shared" si="196"/>
        <v>39</v>
      </c>
      <c r="E2294" s="133">
        <v>13</v>
      </c>
      <c r="F2294" s="135" t="e">
        <f t="shared" ca="1" si="192"/>
        <v>#N/A</v>
      </c>
      <c r="N2294" s="135" t="e">
        <f t="shared" ca="1" si="194"/>
        <v>#N/A</v>
      </c>
      <c r="S2294" s="135" t="e">
        <f t="shared" ca="1" si="195"/>
        <v>#N/A</v>
      </c>
    </row>
    <row r="2295" spans="1:19">
      <c r="A2295" s="133">
        <f t="shared" si="196"/>
        <v>39</v>
      </c>
      <c r="E2295" s="133">
        <v>14</v>
      </c>
      <c r="F2295" s="135" t="e">
        <f t="shared" ca="1" si="192"/>
        <v>#N/A</v>
      </c>
      <c r="N2295" s="135" t="e">
        <f t="shared" ca="1" si="194"/>
        <v>#N/A</v>
      </c>
      <c r="S2295" s="135" t="e">
        <f t="shared" ca="1" si="195"/>
        <v>#N/A</v>
      </c>
    </row>
    <row r="2296" spans="1:19">
      <c r="A2296" s="133">
        <f t="shared" si="196"/>
        <v>39</v>
      </c>
      <c r="E2296" s="133">
        <v>15</v>
      </c>
      <c r="F2296" s="135" t="e">
        <f t="shared" ca="1" si="192"/>
        <v>#N/A</v>
      </c>
      <c r="N2296" s="135" t="e">
        <f t="shared" ca="1" si="194"/>
        <v>#N/A</v>
      </c>
      <c r="S2296" s="135" t="e">
        <f t="shared" ca="1" si="195"/>
        <v>#N/A</v>
      </c>
    </row>
    <row r="2297" spans="1:19">
      <c r="A2297" s="133">
        <f t="shared" si="196"/>
        <v>39</v>
      </c>
      <c r="E2297" s="133">
        <v>16</v>
      </c>
      <c r="F2297" s="135" t="e">
        <f t="shared" ca="1" si="192"/>
        <v>#N/A</v>
      </c>
      <c r="N2297" s="135" t="e">
        <f t="shared" ca="1" si="194"/>
        <v>#N/A</v>
      </c>
      <c r="S2297" s="135" t="e">
        <f t="shared" ca="1" si="195"/>
        <v>#N/A</v>
      </c>
    </row>
    <row r="2298" spans="1:19">
      <c r="A2298" s="133">
        <f t="shared" si="196"/>
        <v>39</v>
      </c>
      <c r="E2298" s="133">
        <v>17</v>
      </c>
      <c r="F2298" s="135" t="e">
        <f t="shared" ca="1" si="192"/>
        <v>#N/A</v>
      </c>
      <c r="N2298" s="135" t="e">
        <f t="shared" ca="1" si="194"/>
        <v>#N/A</v>
      </c>
      <c r="S2298" s="135" t="e">
        <f t="shared" ca="1" si="195"/>
        <v>#N/A</v>
      </c>
    </row>
    <row r="2299" spans="1:19">
      <c r="A2299" s="133">
        <f t="shared" si="196"/>
        <v>39</v>
      </c>
      <c r="E2299" s="133">
        <v>18</v>
      </c>
      <c r="F2299" s="135" t="e">
        <f t="shared" ca="1" si="192"/>
        <v>#N/A</v>
      </c>
      <c r="N2299" s="135" t="e">
        <f t="shared" ca="1" si="194"/>
        <v>#N/A</v>
      </c>
      <c r="S2299" s="135" t="e">
        <f t="shared" ca="1" si="195"/>
        <v>#N/A</v>
      </c>
    </row>
    <row r="2300" spans="1:19">
      <c r="A2300" s="133">
        <f t="shared" si="196"/>
        <v>39</v>
      </c>
      <c r="E2300" s="133">
        <v>19</v>
      </c>
      <c r="F2300" s="135" t="e">
        <f t="shared" ca="1" si="192"/>
        <v>#N/A</v>
      </c>
      <c r="N2300" s="135" t="e">
        <f t="shared" ca="1" si="194"/>
        <v>#N/A</v>
      </c>
      <c r="S2300" s="135" t="e">
        <f t="shared" ca="1" si="195"/>
        <v>#N/A</v>
      </c>
    </row>
    <row r="2301" spans="1:19">
      <c r="A2301" s="133">
        <f t="shared" si="196"/>
        <v>39</v>
      </c>
      <c r="E2301" s="133">
        <v>20</v>
      </c>
      <c r="F2301" s="135" t="e">
        <f t="shared" ca="1" si="192"/>
        <v>#N/A</v>
      </c>
      <c r="N2301" s="135" t="e">
        <f t="shared" ca="1" si="194"/>
        <v>#N/A</v>
      </c>
      <c r="S2301" s="135" t="e">
        <f t="shared" ca="1" si="195"/>
        <v>#N/A</v>
      </c>
    </row>
    <row r="2302" spans="1:19">
      <c r="A2302" s="133">
        <f t="shared" si="196"/>
        <v>39</v>
      </c>
      <c r="E2302" s="133">
        <v>21</v>
      </c>
      <c r="F2302" s="135" t="e">
        <f t="shared" ca="1" si="192"/>
        <v>#N/A</v>
      </c>
      <c r="N2302" s="135" t="e">
        <f t="shared" ca="1" si="194"/>
        <v>#N/A</v>
      </c>
      <c r="S2302" s="135" t="e">
        <f t="shared" ca="1" si="195"/>
        <v>#N/A</v>
      </c>
    </row>
    <row r="2303" spans="1:19">
      <c r="A2303" s="133">
        <f t="shared" si="196"/>
        <v>39</v>
      </c>
      <c r="E2303" s="133">
        <v>22</v>
      </c>
      <c r="F2303" s="135" t="e">
        <f t="shared" ca="1" si="192"/>
        <v>#N/A</v>
      </c>
      <c r="N2303" s="135" t="e">
        <f t="shared" ca="1" si="194"/>
        <v>#N/A</v>
      </c>
      <c r="S2303" s="135" t="e">
        <f t="shared" ca="1" si="195"/>
        <v>#N/A</v>
      </c>
    </row>
    <row r="2304" spans="1:19">
      <c r="A2304" s="133">
        <f t="shared" si="196"/>
        <v>39</v>
      </c>
      <c r="E2304" s="133">
        <v>23</v>
      </c>
      <c r="F2304" s="135" t="e">
        <f t="shared" ca="1" si="192"/>
        <v>#N/A</v>
      </c>
      <c r="N2304" s="135" t="e">
        <f t="shared" ca="1" si="194"/>
        <v>#N/A</v>
      </c>
      <c r="S2304" s="135" t="e">
        <f t="shared" ca="1" si="195"/>
        <v>#N/A</v>
      </c>
    </row>
    <row r="2305" spans="1:19">
      <c r="A2305" s="133">
        <f t="shared" si="196"/>
        <v>39</v>
      </c>
      <c r="E2305" s="133">
        <v>24</v>
      </c>
      <c r="S2305" s="135" t="e">
        <f t="shared" ca="1" si="195"/>
        <v>#N/A</v>
      </c>
    </row>
    <row r="2306" spans="1:19">
      <c r="A2306" s="133">
        <f t="shared" si="196"/>
        <v>39</v>
      </c>
      <c r="E2306" s="133">
        <v>25</v>
      </c>
      <c r="S2306" s="135" t="e">
        <f t="shared" ca="1" si="195"/>
        <v>#N/A</v>
      </c>
    </row>
    <row r="2307" spans="1:19">
      <c r="A2307" s="133">
        <f t="shared" si="196"/>
        <v>39</v>
      </c>
      <c r="E2307" s="133">
        <v>26</v>
      </c>
      <c r="S2307" s="135" t="e">
        <f t="shared" ca="1" si="195"/>
        <v>#N/A</v>
      </c>
    </row>
    <row r="2308" spans="1:19">
      <c r="A2308" s="133">
        <f t="shared" si="196"/>
        <v>39</v>
      </c>
      <c r="E2308" s="133">
        <v>27</v>
      </c>
      <c r="S2308" s="135" t="e">
        <f t="shared" ca="1" si="195"/>
        <v>#N/A</v>
      </c>
    </row>
    <row r="2309" spans="1:19">
      <c r="A2309" s="133">
        <f t="shared" si="196"/>
        <v>39</v>
      </c>
      <c r="E2309" s="133">
        <v>28</v>
      </c>
      <c r="S2309" s="135" t="e">
        <f t="shared" ca="1" si="195"/>
        <v>#N/A</v>
      </c>
    </row>
    <row r="2310" spans="1:19">
      <c r="A2310" s="133">
        <f t="shared" si="196"/>
        <v>39</v>
      </c>
      <c r="E2310" s="133">
        <v>29</v>
      </c>
      <c r="S2310" s="135" t="e">
        <f t="shared" ca="1" si="195"/>
        <v>#N/A</v>
      </c>
    </row>
    <row r="2311" spans="1:19">
      <c r="A2311" s="133">
        <f t="shared" si="196"/>
        <v>39</v>
      </c>
      <c r="E2311" s="133">
        <v>30</v>
      </c>
      <c r="S2311" s="135" t="e">
        <f t="shared" ca="1" si="195"/>
        <v>#N/A</v>
      </c>
    </row>
    <row r="2312" spans="1:19">
      <c r="A2312" s="133">
        <f t="shared" si="196"/>
        <v>39</v>
      </c>
      <c r="E2312" s="133">
        <v>31</v>
      </c>
      <c r="S2312" s="135" t="e">
        <f t="shared" ca="1" si="195"/>
        <v>#N/A</v>
      </c>
    </row>
    <row r="2313" spans="1:19">
      <c r="A2313" s="133">
        <f t="shared" si="196"/>
        <v>39</v>
      </c>
      <c r="E2313" s="133">
        <v>32</v>
      </c>
      <c r="S2313" s="135" t="e">
        <f t="shared" ca="1" si="195"/>
        <v>#N/A</v>
      </c>
    </row>
    <row r="2314" spans="1:19">
      <c r="A2314" s="133">
        <f t="shared" si="196"/>
        <v>39</v>
      </c>
      <c r="E2314" s="133">
        <v>33</v>
      </c>
      <c r="S2314" s="135" t="e">
        <f t="shared" ca="1" si="195"/>
        <v>#N/A</v>
      </c>
    </row>
    <row r="2315" spans="1:19">
      <c r="A2315" s="133">
        <f t="shared" si="196"/>
        <v>39</v>
      </c>
      <c r="E2315" s="133">
        <v>34</v>
      </c>
      <c r="S2315" s="135" t="e">
        <f t="shared" ca="1" si="195"/>
        <v>#N/A</v>
      </c>
    </row>
    <row r="2316" spans="1:19">
      <c r="A2316" s="133">
        <f t="shared" si="196"/>
        <v>39</v>
      </c>
      <c r="E2316" s="133">
        <v>35</v>
      </c>
      <c r="S2316" s="135" t="e">
        <f t="shared" ca="1" si="195"/>
        <v>#N/A</v>
      </c>
    </row>
    <row r="2317" spans="1:19">
      <c r="A2317" s="133">
        <f t="shared" si="196"/>
        <v>39</v>
      </c>
      <c r="E2317" s="133">
        <v>36</v>
      </c>
      <c r="S2317" s="135" t="e">
        <f t="shared" ca="1" si="195"/>
        <v>#N/A</v>
      </c>
    </row>
    <row r="2318" spans="1:19">
      <c r="A2318" s="133">
        <f t="shared" si="196"/>
        <v>39</v>
      </c>
      <c r="E2318" s="133">
        <v>37</v>
      </c>
      <c r="S2318" s="135" t="e">
        <f t="shared" ca="1" si="195"/>
        <v>#N/A</v>
      </c>
    </row>
    <row r="2319" spans="1:19">
      <c r="A2319" s="133">
        <f t="shared" si="196"/>
        <v>39</v>
      </c>
      <c r="E2319" s="133">
        <v>38</v>
      </c>
      <c r="S2319" s="135" t="e">
        <f t="shared" ca="1" si="195"/>
        <v>#N/A</v>
      </c>
    </row>
    <row r="2320" spans="1:19">
      <c r="A2320" s="133">
        <f t="shared" si="196"/>
        <v>39</v>
      </c>
      <c r="E2320" s="133">
        <v>39</v>
      </c>
      <c r="S2320" s="135" t="e">
        <f t="shared" ca="1" si="195"/>
        <v>#N/A</v>
      </c>
    </row>
    <row r="2321" spans="1:19">
      <c r="A2321" s="133">
        <f t="shared" si="196"/>
        <v>39</v>
      </c>
      <c r="E2321" s="133">
        <v>40</v>
      </c>
      <c r="S2321" s="135" t="e">
        <f t="shared" ca="1" si="195"/>
        <v>#N/A</v>
      </c>
    </row>
    <row r="2322" spans="1:19">
      <c r="A2322" s="133">
        <f t="shared" si="196"/>
        <v>39</v>
      </c>
      <c r="E2322" s="133">
        <v>41</v>
      </c>
      <c r="S2322" s="135" t="e">
        <f t="shared" ca="1" si="195"/>
        <v>#N/A</v>
      </c>
    </row>
    <row r="2323" spans="1:19">
      <c r="A2323" s="133">
        <f t="shared" si="196"/>
        <v>39</v>
      </c>
      <c r="E2323" s="133">
        <v>42</v>
      </c>
      <c r="S2323" s="135" t="e">
        <f t="shared" ca="1" si="195"/>
        <v>#N/A</v>
      </c>
    </row>
    <row r="2324" spans="1:19">
      <c r="A2324" s="133">
        <f t="shared" si="196"/>
        <v>39</v>
      </c>
      <c r="E2324" s="133">
        <v>43</v>
      </c>
      <c r="S2324" s="135" t="e">
        <f t="shared" ca="1" si="195"/>
        <v>#N/A</v>
      </c>
    </row>
    <row r="2325" spans="1:19">
      <c r="A2325" s="133">
        <f t="shared" si="196"/>
        <v>39</v>
      </c>
      <c r="E2325" s="133">
        <v>44</v>
      </c>
      <c r="S2325" s="135" t="e">
        <f t="shared" ca="1" si="195"/>
        <v>#N/A</v>
      </c>
    </row>
    <row r="2326" spans="1:19">
      <c r="A2326" s="133">
        <f t="shared" si="196"/>
        <v>39</v>
      </c>
      <c r="E2326" s="133">
        <v>45</v>
      </c>
      <c r="S2326" s="135" t="e">
        <f t="shared" ca="1" si="195"/>
        <v>#N/A</v>
      </c>
    </row>
    <row r="2327" spans="1:19">
      <c r="A2327" s="133">
        <f t="shared" si="196"/>
        <v>39</v>
      </c>
      <c r="E2327" s="133">
        <v>46</v>
      </c>
      <c r="S2327" s="135" t="e">
        <f t="shared" ca="1" si="195"/>
        <v>#N/A</v>
      </c>
    </row>
    <row r="2328" spans="1:19">
      <c r="A2328" s="133">
        <f t="shared" si="196"/>
        <v>39</v>
      </c>
      <c r="E2328" s="133">
        <v>47</v>
      </c>
      <c r="S2328" s="135" t="e">
        <f t="shared" ca="1" si="195"/>
        <v>#N/A</v>
      </c>
    </row>
    <row r="2329" spans="1:19">
      <c r="A2329" s="133">
        <f t="shared" si="196"/>
        <v>39</v>
      </c>
      <c r="E2329" s="133">
        <v>48</v>
      </c>
      <c r="S2329" s="135" t="e">
        <f t="shared" ca="1" si="195"/>
        <v>#N/A</v>
      </c>
    </row>
    <row r="2330" spans="1:19">
      <c r="A2330" s="133">
        <f t="shared" si="196"/>
        <v>39</v>
      </c>
      <c r="E2330" s="133">
        <v>49</v>
      </c>
      <c r="S2330" s="135" t="e">
        <f t="shared" ca="1" si="195"/>
        <v>#N/A</v>
      </c>
    </row>
    <row r="2331" spans="1:19">
      <c r="A2331" s="133">
        <f t="shared" si="196"/>
        <v>39</v>
      </c>
      <c r="E2331" s="133">
        <v>50</v>
      </c>
      <c r="S2331" s="135" t="e">
        <f t="shared" ca="1" si="195"/>
        <v>#N/A</v>
      </c>
    </row>
    <row r="2332" spans="1:19">
      <c r="A2332" s="133">
        <f t="shared" si="196"/>
        <v>39</v>
      </c>
      <c r="E2332" s="133">
        <v>51</v>
      </c>
      <c r="S2332" s="135" t="e">
        <f t="shared" ca="1" si="195"/>
        <v>#N/A</v>
      </c>
    </row>
    <row r="2333" spans="1:19">
      <c r="A2333" s="133">
        <f t="shared" si="196"/>
        <v>39</v>
      </c>
      <c r="E2333" s="133">
        <v>52</v>
      </c>
      <c r="S2333" s="135" t="e">
        <f t="shared" ca="1" si="195"/>
        <v>#N/A</v>
      </c>
    </row>
    <row r="2342" spans="1:21">
      <c r="A2342" s="133">
        <f>(ROW()+58)/60</f>
        <v>40</v>
      </c>
      <c r="B2342" s="134">
        <f ca="1">INDIRECT("select!E"&amp;TEXT($B$1+A2342,"#"))</f>
        <v>0</v>
      </c>
      <c r="C2342" s="133" t="e">
        <f ca="1">VLOOKUP(B2342,$A$3181:$D$3190,4,0)</f>
        <v>#N/A</v>
      </c>
      <c r="D2342" s="133" t="e">
        <f ca="1">VLOOKUP(B2342,$A$3181:$D$3190,3,0)</f>
        <v>#N/A</v>
      </c>
      <c r="E2342" s="133">
        <v>1</v>
      </c>
      <c r="F2342" s="135" t="e">
        <f t="shared" ref="F2342:F2364" ca="1" si="197">IF(E2342&lt;=INDIRECT("D$"&amp;TEXT(ROW()-E2342+1,"#")),INDIRECT("E$"&amp;TEXT($F$1+INDIRECT("C$"&amp;TEXT(ROW()-E2342+1,"#"))+E2342-1,"#")),"")</f>
        <v>#N/A</v>
      </c>
      <c r="G2342" s="134">
        <f ca="1">INDIRECT("select!G"&amp;TEXT($B$1+A2342,"#"))</f>
        <v>0</v>
      </c>
      <c r="H2342" s="133" t="e">
        <f ca="1">VLOOKUP(G2342,E$3181:G$3219,3,0)</f>
        <v>#N/A</v>
      </c>
      <c r="I2342" s="133" t="e">
        <f ca="1">VLOOKUP(G2342,E$3181:G$3219,2,0)</f>
        <v>#N/A</v>
      </c>
      <c r="J2342" s="135" t="e">
        <f t="shared" ref="J2342:J2350" ca="1" si="198">IF(E2342&lt;=INDIRECT("I$"&amp;TEXT(ROW()-E2342+1,"#")),INDIRECT("H$"&amp;TEXT($F$1+INDIRECT("H$"&amp;TEXT(ROW()-E2342+1,"#"))+E2342-1,"#")),"")</f>
        <v>#N/A</v>
      </c>
      <c r="K2342" s="136">
        <f ca="1">INDIRECT("select!H"&amp;TEXT($B$1+A2342,"#"))</f>
        <v>0</v>
      </c>
      <c r="L2342" s="133" t="e">
        <f ca="1">VLOOKUP(K2342,H$3181:J$3287,3,0)</f>
        <v>#N/A</v>
      </c>
      <c r="M2342" s="133" t="e">
        <f ca="1">VLOOKUP(K2342,H$3181:J$3287,2,0)</f>
        <v>#N/A</v>
      </c>
      <c r="N2342" s="135" t="e">
        <f t="shared" ref="N2342:N2364" ca="1" si="199">IF(E2342&lt;=INDIRECT("M$"&amp;TEXT(ROW()-E2342+1,"#")),INDIRECT("K$"&amp;TEXT($F$1+INDIRECT("L$"&amp;TEXT(ROW()-E2342+1,"#"))+E2342-1,"#")),"")</f>
        <v>#N/A</v>
      </c>
      <c r="O2342" s="136">
        <f ca="1">INDIRECT("select!I"&amp;TEXT($B$1+A2342,"#"))</f>
        <v>0</v>
      </c>
      <c r="Q2342" s="133" t="e">
        <f ca="1">VLOOKUP(O2342,K$3181:O$3570,5,0)</f>
        <v>#N/A</v>
      </c>
      <c r="R2342" s="133" t="e">
        <f ca="1">VLOOKUP(O2342,K$3181:O$3570,4,0)</f>
        <v>#N/A</v>
      </c>
      <c r="S2342" s="135" t="e">
        <f t="shared" ref="S2342:S2393" ca="1" si="200">IF(E2342&lt;=INDIRECT("R$"&amp;TEXT(ROW()-E2342+1,"#")),INDIRECT("P$"&amp;TEXT($F$1+INDIRECT("Q$"&amp;TEXT(ROW()-E2342+1,"#"))+E2342-1,"#")),"")</f>
        <v>#N/A</v>
      </c>
      <c r="T2342" s="133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3">
        <f t="shared" ref="A2343:A2393" si="201">A2342</f>
        <v>40</v>
      </c>
      <c r="E2343" s="133">
        <v>2</v>
      </c>
      <c r="F2343" s="135" t="e">
        <f t="shared" ca="1" si="197"/>
        <v>#N/A</v>
      </c>
      <c r="J2343" s="135" t="e">
        <f t="shared" ca="1" si="198"/>
        <v>#N/A</v>
      </c>
      <c r="N2343" s="135" t="e">
        <f t="shared" ca="1" si="199"/>
        <v>#N/A</v>
      </c>
      <c r="S2343" s="135" t="e">
        <f t="shared" ca="1" si="200"/>
        <v>#N/A</v>
      </c>
    </row>
    <row r="2344" spans="1:21">
      <c r="A2344" s="133">
        <f t="shared" si="201"/>
        <v>40</v>
      </c>
      <c r="E2344" s="133">
        <v>3</v>
      </c>
      <c r="F2344" s="135" t="e">
        <f t="shared" ca="1" si="197"/>
        <v>#N/A</v>
      </c>
      <c r="J2344" s="135" t="e">
        <f t="shared" ca="1" si="198"/>
        <v>#N/A</v>
      </c>
      <c r="N2344" s="135" t="e">
        <f t="shared" ca="1" si="199"/>
        <v>#N/A</v>
      </c>
      <c r="S2344" s="135" t="e">
        <f t="shared" ca="1" si="200"/>
        <v>#N/A</v>
      </c>
    </row>
    <row r="2345" spans="1:21">
      <c r="A2345" s="133">
        <f t="shared" si="201"/>
        <v>40</v>
      </c>
      <c r="E2345" s="133">
        <v>4</v>
      </c>
      <c r="F2345" s="135" t="e">
        <f t="shared" ca="1" si="197"/>
        <v>#N/A</v>
      </c>
      <c r="J2345" s="135" t="e">
        <f t="shared" ca="1" si="198"/>
        <v>#N/A</v>
      </c>
      <c r="N2345" s="135" t="e">
        <f t="shared" ca="1" si="199"/>
        <v>#N/A</v>
      </c>
      <c r="S2345" s="135" t="e">
        <f t="shared" ca="1" si="200"/>
        <v>#N/A</v>
      </c>
    </row>
    <row r="2346" spans="1:21">
      <c r="A2346" s="133">
        <f t="shared" si="201"/>
        <v>40</v>
      </c>
      <c r="E2346" s="133">
        <v>5</v>
      </c>
      <c r="F2346" s="135" t="e">
        <f t="shared" ca="1" si="197"/>
        <v>#N/A</v>
      </c>
      <c r="J2346" s="135" t="e">
        <f t="shared" ca="1" si="198"/>
        <v>#N/A</v>
      </c>
      <c r="N2346" s="135" t="e">
        <f t="shared" ca="1" si="199"/>
        <v>#N/A</v>
      </c>
      <c r="S2346" s="135" t="e">
        <f t="shared" ca="1" si="200"/>
        <v>#N/A</v>
      </c>
    </row>
    <row r="2347" spans="1:21">
      <c r="A2347" s="133">
        <f t="shared" si="201"/>
        <v>40</v>
      </c>
      <c r="E2347" s="133">
        <v>6</v>
      </c>
      <c r="F2347" s="135" t="e">
        <f t="shared" ca="1" si="197"/>
        <v>#N/A</v>
      </c>
      <c r="J2347" s="135" t="e">
        <f t="shared" ca="1" si="198"/>
        <v>#N/A</v>
      </c>
      <c r="N2347" s="135" t="e">
        <f t="shared" ca="1" si="199"/>
        <v>#N/A</v>
      </c>
      <c r="S2347" s="135" t="e">
        <f t="shared" ca="1" si="200"/>
        <v>#N/A</v>
      </c>
    </row>
    <row r="2348" spans="1:21">
      <c r="A2348" s="133">
        <f t="shared" si="201"/>
        <v>40</v>
      </c>
      <c r="E2348" s="133">
        <v>7</v>
      </c>
      <c r="F2348" s="135" t="e">
        <f t="shared" ca="1" si="197"/>
        <v>#N/A</v>
      </c>
      <c r="J2348" s="135" t="e">
        <f t="shared" ca="1" si="198"/>
        <v>#N/A</v>
      </c>
      <c r="N2348" s="135" t="e">
        <f t="shared" ca="1" si="199"/>
        <v>#N/A</v>
      </c>
      <c r="S2348" s="135" t="e">
        <f t="shared" ca="1" si="200"/>
        <v>#N/A</v>
      </c>
    </row>
    <row r="2349" spans="1:21">
      <c r="A2349" s="133">
        <f t="shared" si="201"/>
        <v>40</v>
      </c>
      <c r="E2349" s="133">
        <v>8</v>
      </c>
      <c r="F2349" s="135" t="e">
        <f t="shared" ca="1" si="197"/>
        <v>#N/A</v>
      </c>
      <c r="J2349" s="135" t="e">
        <f t="shared" ca="1" si="198"/>
        <v>#N/A</v>
      </c>
      <c r="N2349" s="135" t="e">
        <f t="shared" ca="1" si="199"/>
        <v>#N/A</v>
      </c>
      <c r="S2349" s="135" t="e">
        <f t="shared" ca="1" si="200"/>
        <v>#N/A</v>
      </c>
    </row>
    <row r="2350" spans="1:21">
      <c r="A2350" s="133">
        <f t="shared" si="201"/>
        <v>40</v>
      </c>
      <c r="E2350" s="133">
        <v>9</v>
      </c>
      <c r="F2350" s="135" t="e">
        <f t="shared" ca="1" si="197"/>
        <v>#N/A</v>
      </c>
      <c r="J2350" s="135" t="e">
        <f t="shared" ca="1" si="198"/>
        <v>#N/A</v>
      </c>
      <c r="N2350" s="135" t="e">
        <f t="shared" ca="1" si="199"/>
        <v>#N/A</v>
      </c>
      <c r="S2350" s="135" t="e">
        <f t="shared" ca="1" si="200"/>
        <v>#N/A</v>
      </c>
    </row>
    <row r="2351" spans="1:21">
      <c r="A2351" s="133">
        <f t="shared" si="201"/>
        <v>40</v>
      </c>
      <c r="E2351" s="133">
        <v>10</v>
      </c>
      <c r="F2351" s="135" t="e">
        <f t="shared" ca="1" si="197"/>
        <v>#N/A</v>
      </c>
      <c r="N2351" s="135" t="e">
        <f t="shared" ca="1" si="199"/>
        <v>#N/A</v>
      </c>
      <c r="S2351" s="135" t="e">
        <f t="shared" ca="1" si="200"/>
        <v>#N/A</v>
      </c>
    </row>
    <row r="2352" spans="1:21">
      <c r="A2352" s="133">
        <f t="shared" si="201"/>
        <v>40</v>
      </c>
      <c r="E2352" s="133">
        <v>11</v>
      </c>
      <c r="F2352" s="135" t="e">
        <f t="shared" ca="1" si="197"/>
        <v>#N/A</v>
      </c>
      <c r="N2352" s="135" t="e">
        <f t="shared" ca="1" si="199"/>
        <v>#N/A</v>
      </c>
      <c r="S2352" s="135" t="e">
        <f t="shared" ca="1" si="200"/>
        <v>#N/A</v>
      </c>
    </row>
    <row r="2353" spans="1:19">
      <c r="A2353" s="133">
        <f t="shared" si="201"/>
        <v>40</v>
      </c>
      <c r="E2353" s="133">
        <v>12</v>
      </c>
      <c r="F2353" s="135" t="e">
        <f t="shared" ca="1" si="197"/>
        <v>#N/A</v>
      </c>
      <c r="N2353" s="135" t="e">
        <f t="shared" ca="1" si="199"/>
        <v>#N/A</v>
      </c>
      <c r="S2353" s="135" t="e">
        <f t="shared" ca="1" si="200"/>
        <v>#N/A</v>
      </c>
    </row>
    <row r="2354" spans="1:19">
      <c r="A2354" s="133">
        <f t="shared" si="201"/>
        <v>40</v>
      </c>
      <c r="E2354" s="133">
        <v>13</v>
      </c>
      <c r="F2354" s="135" t="e">
        <f t="shared" ca="1" si="197"/>
        <v>#N/A</v>
      </c>
      <c r="N2354" s="135" t="e">
        <f t="shared" ca="1" si="199"/>
        <v>#N/A</v>
      </c>
      <c r="S2354" s="135" t="e">
        <f t="shared" ca="1" si="200"/>
        <v>#N/A</v>
      </c>
    </row>
    <row r="2355" spans="1:19">
      <c r="A2355" s="133">
        <f t="shared" si="201"/>
        <v>40</v>
      </c>
      <c r="E2355" s="133">
        <v>14</v>
      </c>
      <c r="F2355" s="135" t="e">
        <f t="shared" ca="1" si="197"/>
        <v>#N/A</v>
      </c>
      <c r="N2355" s="135" t="e">
        <f t="shared" ca="1" si="199"/>
        <v>#N/A</v>
      </c>
      <c r="S2355" s="135" t="e">
        <f t="shared" ca="1" si="200"/>
        <v>#N/A</v>
      </c>
    </row>
    <row r="2356" spans="1:19">
      <c r="A2356" s="133">
        <f t="shared" si="201"/>
        <v>40</v>
      </c>
      <c r="E2356" s="133">
        <v>15</v>
      </c>
      <c r="F2356" s="135" t="e">
        <f t="shared" ca="1" si="197"/>
        <v>#N/A</v>
      </c>
      <c r="N2356" s="135" t="e">
        <f t="shared" ca="1" si="199"/>
        <v>#N/A</v>
      </c>
      <c r="S2356" s="135" t="e">
        <f t="shared" ca="1" si="200"/>
        <v>#N/A</v>
      </c>
    </row>
    <row r="2357" spans="1:19">
      <c r="A2357" s="133">
        <f t="shared" si="201"/>
        <v>40</v>
      </c>
      <c r="E2357" s="133">
        <v>16</v>
      </c>
      <c r="F2357" s="135" t="e">
        <f t="shared" ca="1" si="197"/>
        <v>#N/A</v>
      </c>
      <c r="N2357" s="135" t="e">
        <f t="shared" ca="1" si="199"/>
        <v>#N/A</v>
      </c>
      <c r="S2357" s="135" t="e">
        <f t="shared" ca="1" si="200"/>
        <v>#N/A</v>
      </c>
    </row>
    <row r="2358" spans="1:19">
      <c r="A2358" s="133">
        <f t="shared" si="201"/>
        <v>40</v>
      </c>
      <c r="E2358" s="133">
        <v>17</v>
      </c>
      <c r="F2358" s="135" t="e">
        <f t="shared" ca="1" si="197"/>
        <v>#N/A</v>
      </c>
      <c r="N2358" s="135" t="e">
        <f t="shared" ca="1" si="199"/>
        <v>#N/A</v>
      </c>
      <c r="S2358" s="135" t="e">
        <f t="shared" ca="1" si="200"/>
        <v>#N/A</v>
      </c>
    </row>
    <row r="2359" spans="1:19">
      <c r="A2359" s="133">
        <f t="shared" si="201"/>
        <v>40</v>
      </c>
      <c r="E2359" s="133">
        <v>18</v>
      </c>
      <c r="F2359" s="135" t="e">
        <f t="shared" ca="1" si="197"/>
        <v>#N/A</v>
      </c>
      <c r="N2359" s="135" t="e">
        <f t="shared" ca="1" si="199"/>
        <v>#N/A</v>
      </c>
      <c r="S2359" s="135" t="e">
        <f t="shared" ca="1" si="200"/>
        <v>#N/A</v>
      </c>
    </row>
    <row r="2360" spans="1:19">
      <c r="A2360" s="133">
        <f t="shared" si="201"/>
        <v>40</v>
      </c>
      <c r="E2360" s="133">
        <v>19</v>
      </c>
      <c r="F2360" s="135" t="e">
        <f t="shared" ca="1" si="197"/>
        <v>#N/A</v>
      </c>
      <c r="N2360" s="135" t="e">
        <f t="shared" ca="1" si="199"/>
        <v>#N/A</v>
      </c>
      <c r="S2360" s="135" t="e">
        <f t="shared" ca="1" si="200"/>
        <v>#N/A</v>
      </c>
    </row>
    <row r="2361" spans="1:19">
      <c r="A2361" s="133">
        <f t="shared" si="201"/>
        <v>40</v>
      </c>
      <c r="E2361" s="133">
        <v>20</v>
      </c>
      <c r="F2361" s="135" t="e">
        <f t="shared" ca="1" si="197"/>
        <v>#N/A</v>
      </c>
      <c r="N2361" s="135" t="e">
        <f t="shared" ca="1" si="199"/>
        <v>#N/A</v>
      </c>
      <c r="S2361" s="135" t="e">
        <f t="shared" ca="1" si="200"/>
        <v>#N/A</v>
      </c>
    </row>
    <row r="2362" spans="1:19">
      <c r="A2362" s="133">
        <f t="shared" si="201"/>
        <v>40</v>
      </c>
      <c r="E2362" s="133">
        <v>21</v>
      </c>
      <c r="F2362" s="135" t="e">
        <f t="shared" ca="1" si="197"/>
        <v>#N/A</v>
      </c>
      <c r="N2362" s="135" t="e">
        <f t="shared" ca="1" si="199"/>
        <v>#N/A</v>
      </c>
      <c r="S2362" s="135" t="e">
        <f t="shared" ca="1" si="200"/>
        <v>#N/A</v>
      </c>
    </row>
    <row r="2363" spans="1:19">
      <c r="A2363" s="133">
        <f t="shared" si="201"/>
        <v>40</v>
      </c>
      <c r="E2363" s="133">
        <v>22</v>
      </c>
      <c r="F2363" s="135" t="e">
        <f t="shared" ca="1" si="197"/>
        <v>#N/A</v>
      </c>
      <c r="N2363" s="135" t="e">
        <f t="shared" ca="1" si="199"/>
        <v>#N/A</v>
      </c>
      <c r="S2363" s="135" t="e">
        <f t="shared" ca="1" si="200"/>
        <v>#N/A</v>
      </c>
    </row>
    <row r="2364" spans="1:19">
      <c r="A2364" s="133">
        <f t="shared" si="201"/>
        <v>40</v>
      </c>
      <c r="E2364" s="133">
        <v>23</v>
      </c>
      <c r="F2364" s="135" t="e">
        <f t="shared" ca="1" si="197"/>
        <v>#N/A</v>
      </c>
      <c r="N2364" s="135" t="e">
        <f t="shared" ca="1" si="199"/>
        <v>#N/A</v>
      </c>
      <c r="S2364" s="135" t="e">
        <f t="shared" ca="1" si="200"/>
        <v>#N/A</v>
      </c>
    </row>
    <row r="2365" spans="1:19">
      <c r="A2365" s="133">
        <f t="shared" si="201"/>
        <v>40</v>
      </c>
      <c r="E2365" s="133">
        <v>24</v>
      </c>
      <c r="S2365" s="135" t="e">
        <f t="shared" ca="1" si="200"/>
        <v>#N/A</v>
      </c>
    </row>
    <row r="2366" spans="1:19">
      <c r="A2366" s="133">
        <f t="shared" si="201"/>
        <v>40</v>
      </c>
      <c r="E2366" s="133">
        <v>25</v>
      </c>
      <c r="S2366" s="135" t="e">
        <f t="shared" ca="1" si="200"/>
        <v>#N/A</v>
      </c>
    </row>
    <row r="2367" spans="1:19">
      <c r="A2367" s="133">
        <f t="shared" si="201"/>
        <v>40</v>
      </c>
      <c r="E2367" s="133">
        <v>26</v>
      </c>
      <c r="S2367" s="135" t="e">
        <f t="shared" ca="1" si="200"/>
        <v>#N/A</v>
      </c>
    </row>
    <row r="2368" spans="1:19">
      <c r="A2368" s="133">
        <f t="shared" si="201"/>
        <v>40</v>
      </c>
      <c r="E2368" s="133">
        <v>27</v>
      </c>
      <c r="S2368" s="135" t="e">
        <f t="shared" ca="1" si="200"/>
        <v>#N/A</v>
      </c>
    </row>
    <row r="2369" spans="1:19">
      <c r="A2369" s="133">
        <f t="shared" si="201"/>
        <v>40</v>
      </c>
      <c r="E2369" s="133">
        <v>28</v>
      </c>
      <c r="S2369" s="135" t="e">
        <f t="shared" ca="1" si="200"/>
        <v>#N/A</v>
      </c>
    </row>
    <row r="2370" spans="1:19">
      <c r="A2370" s="133">
        <f t="shared" si="201"/>
        <v>40</v>
      </c>
      <c r="E2370" s="133">
        <v>29</v>
      </c>
      <c r="S2370" s="135" t="e">
        <f t="shared" ca="1" si="200"/>
        <v>#N/A</v>
      </c>
    </row>
    <row r="2371" spans="1:19">
      <c r="A2371" s="133">
        <f t="shared" si="201"/>
        <v>40</v>
      </c>
      <c r="E2371" s="133">
        <v>30</v>
      </c>
      <c r="S2371" s="135" t="e">
        <f t="shared" ca="1" si="200"/>
        <v>#N/A</v>
      </c>
    </row>
    <row r="2372" spans="1:19">
      <c r="A2372" s="133">
        <f t="shared" si="201"/>
        <v>40</v>
      </c>
      <c r="E2372" s="133">
        <v>31</v>
      </c>
      <c r="S2372" s="135" t="e">
        <f t="shared" ca="1" si="200"/>
        <v>#N/A</v>
      </c>
    </row>
    <row r="2373" spans="1:19">
      <c r="A2373" s="133">
        <f t="shared" si="201"/>
        <v>40</v>
      </c>
      <c r="E2373" s="133">
        <v>32</v>
      </c>
      <c r="S2373" s="135" t="e">
        <f t="shared" ca="1" si="200"/>
        <v>#N/A</v>
      </c>
    </row>
    <row r="2374" spans="1:19">
      <c r="A2374" s="133">
        <f t="shared" si="201"/>
        <v>40</v>
      </c>
      <c r="E2374" s="133">
        <v>33</v>
      </c>
      <c r="S2374" s="135" t="e">
        <f t="shared" ca="1" si="200"/>
        <v>#N/A</v>
      </c>
    </row>
    <row r="2375" spans="1:19">
      <c r="A2375" s="133">
        <f t="shared" si="201"/>
        <v>40</v>
      </c>
      <c r="E2375" s="133">
        <v>34</v>
      </c>
      <c r="S2375" s="135" t="e">
        <f t="shared" ca="1" si="200"/>
        <v>#N/A</v>
      </c>
    </row>
    <row r="2376" spans="1:19">
      <c r="A2376" s="133">
        <f t="shared" si="201"/>
        <v>40</v>
      </c>
      <c r="E2376" s="133">
        <v>35</v>
      </c>
      <c r="S2376" s="135" t="e">
        <f t="shared" ca="1" si="200"/>
        <v>#N/A</v>
      </c>
    </row>
    <row r="2377" spans="1:19">
      <c r="A2377" s="133">
        <f t="shared" si="201"/>
        <v>40</v>
      </c>
      <c r="E2377" s="133">
        <v>36</v>
      </c>
      <c r="S2377" s="135" t="e">
        <f t="shared" ca="1" si="200"/>
        <v>#N/A</v>
      </c>
    </row>
    <row r="2378" spans="1:19">
      <c r="A2378" s="133">
        <f t="shared" si="201"/>
        <v>40</v>
      </c>
      <c r="E2378" s="133">
        <v>37</v>
      </c>
      <c r="S2378" s="135" t="e">
        <f t="shared" ca="1" si="200"/>
        <v>#N/A</v>
      </c>
    </row>
    <row r="2379" spans="1:19">
      <c r="A2379" s="133">
        <f t="shared" si="201"/>
        <v>40</v>
      </c>
      <c r="E2379" s="133">
        <v>38</v>
      </c>
      <c r="S2379" s="135" t="e">
        <f t="shared" ca="1" si="200"/>
        <v>#N/A</v>
      </c>
    </row>
    <row r="2380" spans="1:19">
      <c r="A2380" s="133">
        <f t="shared" si="201"/>
        <v>40</v>
      </c>
      <c r="E2380" s="133">
        <v>39</v>
      </c>
      <c r="S2380" s="135" t="e">
        <f t="shared" ca="1" si="200"/>
        <v>#N/A</v>
      </c>
    </row>
    <row r="2381" spans="1:19">
      <c r="A2381" s="133">
        <f t="shared" si="201"/>
        <v>40</v>
      </c>
      <c r="E2381" s="133">
        <v>40</v>
      </c>
      <c r="S2381" s="135" t="e">
        <f t="shared" ca="1" si="200"/>
        <v>#N/A</v>
      </c>
    </row>
    <row r="2382" spans="1:19">
      <c r="A2382" s="133">
        <f t="shared" si="201"/>
        <v>40</v>
      </c>
      <c r="E2382" s="133">
        <v>41</v>
      </c>
      <c r="S2382" s="135" t="e">
        <f t="shared" ca="1" si="200"/>
        <v>#N/A</v>
      </c>
    </row>
    <row r="2383" spans="1:19">
      <c r="A2383" s="133">
        <f t="shared" si="201"/>
        <v>40</v>
      </c>
      <c r="E2383" s="133">
        <v>42</v>
      </c>
      <c r="S2383" s="135" t="e">
        <f t="shared" ca="1" si="200"/>
        <v>#N/A</v>
      </c>
    </row>
    <row r="2384" spans="1:19">
      <c r="A2384" s="133">
        <f t="shared" si="201"/>
        <v>40</v>
      </c>
      <c r="E2384" s="133">
        <v>43</v>
      </c>
      <c r="S2384" s="135" t="e">
        <f t="shared" ca="1" si="200"/>
        <v>#N/A</v>
      </c>
    </row>
    <row r="2385" spans="1:19">
      <c r="A2385" s="133">
        <f t="shared" si="201"/>
        <v>40</v>
      </c>
      <c r="E2385" s="133">
        <v>44</v>
      </c>
      <c r="S2385" s="135" t="e">
        <f t="shared" ca="1" si="200"/>
        <v>#N/A</v>
      </c>
    </row>
    <row r="2386" spans="1:19">
      <c r="A2386" s="133">
        <f t="shared" si="201"/>
        <v>40</v>
      </c>
      <c r="E2386" s="133">
        <v>45</v>
      </c>
      <c r="S2386" s="135" t="e">
        <f t="shared" ca="1" si="200"/>
        <v>#N/A</v>
      </c>
    </row>
    <row r="2387" spans="1:19">
      <c r="A2387" s="133">
        <f t="shared" si="201"/>
        <v>40</v>
      </c>
      <c r="E2387" s="133">
        <v>46</v>
      </c>
      <c r="S2387" s="135" t="e">
        <f t="shared" ca="1" si="200"/>
        <v>#N/A</v>
      </c>
    </row>
    <row r="2388" spans="1:19">
      <c r="A2388" s="133">
        <f t="shared" si="201"/>
        <v>40</v>
      </c>
      <c r="E2388" s="133">
        <v>47</v>
      </c>
      <c r="S2388" s="135" t="e">
        <f t="shared" ca="1" si="200"/>
        <v>#N/A</v>
      </c>
    </row>
    <row r="2389" spans="1:19">
      <c r="A2389" s="133">
        <f t="shared" si="201"/>
        <v>40</v>
      </c>
      <c r="E2389" s="133">
        <v>48</v>
      </c>
      <c r="S2389" s="135" t="e">
        <f t="shared" ca="1" si="200"/>
        <v>#N/A</v>
      </c>
    </row>
    <row r="2390" spans="1:19">
      <c r="A2390" s="133">
        <f t="shared" si="201"/>
        <v>40</v>
      </c>
      <c r="E2390" s="133">
        <v>49</v>
      </c>
      <c r="S2390" s="135" t="e">
        <f t="shared" ca="1" si="200"/>
        <v>#N/A</v>
      </c>
    </row>
    <row r="2391" spans="1:19">
      <c r="A2391" s="133">
        <f t="shared" si="201"/>
        <v>40</v>
      </c>
      <c r="E2391" s="133">
        <v>50</v>
      </c>
      <c r="S2391" s="135" t="e">
        <f t="shared" ca="1" si="200"/>
        <v>#N/A</v>
      </c>
    </row>
    <row r="2392" spans="1:19">
      <c r="A2392" s="133">
        <f t="shared" si="201"/>
        <v>40</v>
      </c>
      <c r="E2392" s="133">
        <v>51</v>
      </c>
      <c r="S2392" s="135" t="e">
        <f t="shared" ca="1" si="200"/>
        <v>#N/A</v>
      </c>
    </row>
    <row r="2393" spans="1:19">
      <c r="A2393" s="133">
        <f t="shared" si="201"/>
        <v>40</v>
      </c>
      <c r="E2393" s="133">
        <v>52</v>
      </c>
      <c r="S2393" s="135" t="e">
        <f t="shared" ca="1" si="200"/>
        <v>#N/A</v>
      </c>
    </row>
    <row r="2402" spans="1:21">
      <c r="A2402" s="133">
        <f>(ROW()+58)/60</f>
        <v>41</v>
      </c>
      <c r="B2402" s="134">
        <f ca="1">INDIRECT("select!E"&amp;TEXT($B$1+A2402,"#"))</f>
        <v>0</v>
      </c>
      <c r="C2402" s="133" t="e">
        <f ca="1">VLOOKUP(B2402,$A$3181:$D$3190,4,0)</f>
        <v>#N/A</v>
      </c>
      <c r="D2402" s="133" t="e">
        <f ca="1">VLOOKUP(B2402,$A$3181:$D$3190,3,0)</f>
        <v>#N/A</v>
      </c>
      <c r="E2402" s="133">
        <v>1</v>
      </c>
      <c r="F2402" s="135" t="e">
        <f t="shared" ref="F2402:F2424" ca="1" si="202">IF(E2402&lt;=INDIRECT("D$"&amp;TEXT(ROW()-E2402+1,"#")),INDIRECT("E$"&amp;TEXT($F$1+INDIRECT("C$"&amp;TEXT(ROW()-E2402+1,"#"))+E2402-1,"#")),"")</f>
        <v>#N/A</v>
      </c>
      <c r="G2402" s="134">
        <f ca="1">INDIRECT("select!G"&amp;TEXT($B$1+A2402,"#"))</f>
        <v>0</v>
      </c>
      <c r="H2402" s="133" t="e">
        <f ca="1">VLOOKUP(G2402,E$3181:G$3219,3,0)</f>
        <v>#N/A</v>
      </c>
      <c r="I2402" s="133" t="e">
        <f ca="1">VLOOKUP(G2402,E$3181:G$3219,2,0)</f>
        <v>#N/A</v>
      </c>
      <c r="J2402" s="135" t="e">
        <f t="shared" ref="J2402:J2410" ca="1" si="203">IF(E2402&lt;=INDIRECT("I$"&amp;TEXT(ROW()-E2402+1,"#")),INDIRECT("H$"&amp;TEXT($F$1+INDIRECT("H$"&amp;TEXT(ROW()-E2402+1,"#"))+E2402-1,"#")),"")</f>
        <v>#N/A</v>
      </c>
      <c r="K2402" s="136">
        <f ca="1">INDIRECT("select!H"&amp;TEXT($B$1+A2402,"#"))</f>
        <v>0</v>
      </c>
      <c r="L2402" s="133" t="e">
        <f ca="1">VLOOKUP(K2402,H$3181:J$3287,3,0)</f>
        <v>#N/A</v>
      </c>
      <c r="M2402" s="133" t="e">
        <f ca="1">VLOOKUP(K2402,H$3181:J$3287,2,0)</f>
        <v>#N/A</v>
      </c>
      <c r="N2402" s="135" t="e">
        <f t="shared" ref="N2402:N2424" ca="1" si="204">IF(E2402&lt;=INDIRECT("M$"&amp;TEXT(ROW()-E2402+1,"#")),INDIRECT("K$"&amp;TEXT($F$1+INDIRECT("L$"&amp;TEXT(ROW()-E2402+1,"#"))+E2402-1,"#")),"")</f>
        <v>#N/A</v>
      </c>
      <c r="O2402" s="136">
        <f ca="1">INDIRECT("select!I"&amp;TEXT($B$1+A2402,"#"))</f>
        <v>0</v>
      </c>
      <c r="Q2402" s="133" t="e">
        <f ca="1">VLOOKUP(O2402,K$3181:O$3570,5,0)</f>
        <v>#N/A</v>
      </c>
      <c r="R2402" s="133" t="e">
        <f ca="1">VLOOKUP(O2402,K$3181:O$3570,4,0)</f>
        <v>#N/A</v>
      </c>
      <c r="S2402" s="135" t="e">
        <f t="shared" ref="S2402:S2453" ca="1" si="205">IF(E2402&lt;=INDIRECT("R$"&amp;TEXT(ROW()-E2402+1,"#")),INDIRECT("P$"&amp;TEXT($F$1+INDIRECT("Q$"&amp;TEXT(ROW()-E2402+1,"#"))+E2402-1,"#")),"")</f>
        <v>#N/A</v>
      </c>
      <c r="T2402" s="133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3">
        <f t="shared" ref="A2403:A2453" si="206">A2402</f>
        <v>41</v>
      </c>
      <c r="E2403" s="133">
        <v>2</v>
      </c>
      <c r="F2403" s="135" t="e">
        <f t="shared" ca="1" si="202"/>
        <v>#N/A</v>
      </c>
      <c r="J2403" s="135" t="e">
        <f t="shared" ca="1" si="203"/>
        <v>#N/A</v>
      </c>
      <c r="N2403" s="135" t="e">
        <f t="shared" ca="1" si="204"/>
        <v>#N/A</v>
      </c>
      <c r="S2403" s="135" t="e">
        <f t="shared" ca="1" si="205"/>
        <v>#N/A</v>
      </c>
    </row>
    <row r="2404" spans="1:21">
      <c r="A2404" s="133">
        <f t="shared" si="206"/>
        <v>41</v>
      </c>
      <c r="E2404" s="133">
        <v>3</v>
      </c>
      <c r="F2404" s="135" t="e">
        <f t="shared" ca="1" si="202"/>
        <v>#N/A</v>
      </c>
      <c r="J2404" s="135" t="e">
        <f t="shared" ca="1" si="203"/>
        <v>#N/A</v>
      </c>
      <c r="N2404" s="135" t="e">
        <f t="shared" ca="1" si="204"/>
        <v>#N/A</v>
      </c>
      <c r="S2404" s="135" t="e">
        <f t="shared" ca="1" si="205"/>
        <v>#N/A</v>
      </c>
    </row>
    <row r="2405" spans="1:21">
      <c r="A2405" s="133">
        <f t="shared" si="206"/>
        <v>41</v>
      </c>
      <c r="E2405" s="133">
        <v>4</v>
      </c>
      <c r="F2405" s="135" t="e">
        <f t="shared" ca="1" si="202"/>
        <v>#N/A</v>
      </c>
      <c r="J2405" s="135" t="e">
        <f t="shared" ca="1" si="203"/>
        <v>#N/A</v>
      </c>
      <c r="N2405" s="135" t="e">
        <f t="shared" ca="1" si="204"/>
        <v>#N/A</v>
      </c>
      <c r="S2405" s="135" t="e">
        <f t="shared" ca="1" si="205"/>
        <v>#N/A</v>
      </c>
    </row>
    <row r="2406" spans="1:21">
      <c r="A2406" s="133">
        <f t="shared" si="206"/>
        <v>41</v>
      </c>
      <c r="E2406" s="133">
        <v>5</v>
      </c>
      <c r="F2406" s="135" t="e">
        <f t="shared" ca="1" si="202"/>
        <v>#N/A</v>
      </c>
      <c r="J2406" s="135" t="e">
        <f t="shared" ca="1" si="203"/>
        <v>#N/A</v>
      </c>
      <c r="N2406" s="135" t="e">
        <f t="shared" ca="1" si="204"/>
        <v>#N/A</v>
      </c>
      <c r="S2406" s="135" t="e">
        <f t="shared" ca="1" si="205"/>
        <v>#N/A</v>
      </c>
    </row>
    <row r="2407" spans="1:21">
      <c r="A2407" s="133">
        <f t="shared" si="206"/>
        <v>41</v>
      </c>
      <c r="E2407" s="133">
        <v>6</v>
      </c>
      <c r="F2407" s="135" t="e">
        <f t="shared" ca="1" si="202"/>
        <v>#N/A</v>
      </c>
      <c r="J2407" s="135" t="e">
        <f t="shared" ca="1" si="203"/>
        <v>#N/A</v>
      </c>
      <c r="N2407" s="135" t="e">
        <f t="shared" ca="1" si="204"/>
        <v>#N/A</v>
      </c>
      <c r="S2407" s="135" t="e">
        <f t="shared" ca="1" si="205"/>
        <v>#N/A</v>
      </c>
    </row>
    <row r="2408" spans="1:21">
      <c r="A2408" s="133">
        <f t="shared" si="206"/>
        <v>41</v>
      </c>
      <c r="E2408" s="133">
        <v>7</v>
      </c>
      <c r="F2408" s="135" t="e">
        <f t="shared" ca="1" si="202"/>
        <v>#N/A</v>
      </c>
      <c r="J2408" s="135" t="e">
        <f t="shared" ca="1" si="203"/>
        <v>#N/A</v>
      </c>
      <c r="N2408" s="135" t="e">
        <f t="shared" ca="1" si="204"/>
        <v>#N/A</v>
      </c>
      <c r="S2408" s="135" t="e">
        <f t="shared" ca="1" si="205"/>
        <v>#N/A</v>
      </c>
    </row>
    <row r="2409" spans="1:21">
      <c r="A2409" s="133">
        <f t="shared" si="206"/>
        <v>41</v>
      </c>
      <c r="E2409" s="133">
        <v>8</v>
      </c>
      <c r="F2409" s="135" t="e">
        <f t="shared" ca="1" si="202"/>
        <v>#N/A</v>
      </c>
      <c r="J2409" s="135" t="e">
        <f t="shared" ca="1" si="203"/>
        <v>#N/A</v>
      </c>
      <c r="N2409" s="135" t="e">
        <f t="shared" ca="1" si="204"/>
        <v>#N/A</v>
      </c>
      <c r="S2409" s="135" t="e">
        <f t="shared" ca="1" si="205"/>
        <v>#N/A</v>
      </c>
    </row>
    <row r="2410" spans="1:21">
      <c r="A2410" s="133">
        <f t="shared" si="206"/>
        <v>41</v>
      </c>
      <c r="E2410" s="133">
        <v>9</v>
      </c>
      <c r="F2410" s="135" t="e">
        <f t="shared" ca="1" si="202"/>
        <v>#N/A</v>
      </c>
      <c r="J2410" s="135" t="e">
        <f t="shared" ca="1" si="203"/>
        <v>#N/A</v>
      </c>
      <c r="N2410" s="135" t="e">
        <f t="shared" ca="1" si="204"/>
        <v>#N/A</v>
      </c>
      <c r="S2410" s="135" t="e">
        <f t="shared" ca="1" si="205"/>
        <v>#N/A</v>
      </c>
    </row>
    <row r="2411" spans="1:21">
      <c r="A2411" s="133">
        <f t="shared" si="206"/>
        <v>41</v>
      </c>
      <c r="E2411" s="133">
        <v>10</v>
      </c>
      <c r="F2411" s="135" t="e">
        <f t="shared" ca="1" si="202"/>
        <v>#N/A</v>
      </c>
      <c r="N2411" s="135" t="e">
        <f t="shared" ca="1" si="204"/>
        <v>#N/A</v>
      </c>
      <c r="S2411" s="135" t="e">
        <f t="shared" ca="1" si="205"/>
        <v>#N/A</v>
      </c>
    </row>
    <row r="2412" spans="1:21">
      <c r="A2412" s="133">
        <f t="shared" si="206"/>
        <v>41</v>
      </c>
      <c r="E2412" s="133">
        <v>11</v>
      </c>
      <c r="F2412" s="135" t="e">
        <f t="shared" ca="1" si="202"/>
        <v>#N/A</v>
      </c>
      <c r="N2412" s="135" t="e">
        <f t="shared" ca="1" si="204"/>
        <v>#N/A</v>
      </c>
      <c r="S2412" s="135" t="e">
        <f t="shared" ca="1" si="205"/>
        <v>#N/A</v>
      </c>
    </row>
    <row r="2413" spans="1:21">
      <c r="A2413" s="133">
        <f t="shared" si="206"/>
        <v>41</v>
      </c>
      <c r="E2413" s="133">
        <v>12</v>
      </c>
      <c r="F2413" s="135" t="e">
        <f t="shared" ca="1" si="202"/>
        <v>#N/A</v>
      </c>
      <c r="N2413" s="135" t="e">
        <f t="shared" ca="1" si="204"/>
        <v>#N/A</v>
      </c>
      <c r="S2413" s="135" t="e">
        <f t="shared" ca="1" si="205"/>
        <v>#N/A</v>
      </c>
    </row>
    <row r="2414" spans="1:21">
      <c r="A2414" s="133">
        <f t="shared" si="206"/>
        <v>41</v>
      </c>
      <c r="E2414" s="133">
        <v>13</v>
      </c>
      <c r="F2414" s="135" t="e">
        <f t="shared" ca="1" si="202"/>
        <v>#N/A</v>
      </c>
      <c r="N2414" s="135" t="e">
        <f t="shared" ca="1" si="204"/>
        <v>#N/A</v>
      </c>
      <c r="S2414" s="135" t="e">
        <f t="shared" ca="1" si="205"/>
        <v>#N/A</v>
      </c>
    </row>
    <row r="2415" spans="1:21">
      <c r="A2415" s="133">
        <f t="shared" si="206"/>
        <v>41</v>
      </c>
      <c r="E2415" s="133">
        <v>14</v>
      </c>
      <c r="F2415" s="135" t="e">
        <f t="shared" ca="1" si="202"/>
        <v>#N/A</v>
      </c>
      <c r="N2415" s="135" t="e">
        <f t="shared" ca="1" si="204"/>
        <v>#N/A</v>
      </c>
      <c r="S2415" s="135" t="e">
        <f t="shared" ca="1" si="205"/>
        <v>#N/A</v>
      </c>
    </row>
    <row r="2416" spans="1:21">
      <c r="A2416" s="133">
        <f t="shared" si="206"/>
        <v>41</v>
      </c>
      <c r="E2416" s="133">
        <v>15</v>
      </c>
      <c r="F2416" s="135" t="e">
        <f t="shared" ca="1" si="202"/>
        <v>#N/A</v>
      </c>
      <c r="N2416" s="135" t="e">
        <f t="shared" ca="1" si="204"/>
        <v>#N/A</v>
      </c>
      <c r="S2416" s="135" t="e">
        <f t="shared" ca="1" si="205"/>
        <v>#N/A</v>
      </c>
    </row>
    <row r="2417" spans="1:19">
      <c r="A2417" s="133">
        <f t="shared" si="206"/>
        <v>41</v>
      </c>
      <c r="E2417" s="133">
        <v>16</v>
      </c>
      <c r="F2417" s="135" t="e">
        <f t="shared" ca="1" si="202"/>
        <v>#N/A</v>
      </c>
      <c r="N2417" s="135" t="e">
        <f t="shared" ca="1" si="204"/>
        <v>#N/A</v>
      </c>
      <c r="S2417" s="135" t="e">
        <f t="shared" ca="1" si="205"/>
        <v>#N/A</v>
      </c>
    </row>
    <row r="2418" spans="1:19">
      <c r="A2418" s="133">
        <f t="shared" si="206"/>
        <v>41</v>
      </c>
      <c r="E2418" s="133">
        <v>17</v>
      </c>
      <c r="F2418" s="135" t="e">
        <f t="shared" ca="1" si="202"/>
        <v>#N/A</v>
      </c>
      <c r="N2418" s="135" t="e">
        <f t="shared" ca="1" si="204"/>
        <v>#N/A</v>
      </c>
      <c r="S2418" s="135" t="e">
        <f t="shared" ca="1" si="205"/>
        <v>#N/A</v>
      </c>
    </row>
    <row r="2419" spans="1:19">
      <c r="A2419" s="133">
        <f t="shared" si="206"/>
        <v>41</v>
      </c>
      <c r="E2419" s="133">
        <v>18</v>
      </c>
      <c r="F2419" s="135" t="e">
        <f t="shared" ca="1" si="202"/>
        <v>#N/A</v>
      </c>
      <c r="N2419" s="135" t="e">
        <f t="shared" ca="1" si="204"/>
        <v>#N/A</v>
      </c>
      <c r="S2419" s="135" t="e">
        <f t="shared" ca="1" si="205"/>
        <v>#N/A</v>
      </c>
    </row>
    <row r="2420" spans="1:19">
      <c r="A2420" s="133">
        <f t="shared" si="206"/>
        <v>41</v>
      </c>
      <c r="E2420" s="133">
        <v>19</v>
      </c>
      <c r="F2420" s="135" t="e">
        <f t="shared" ca="1" si="202"/>
        <v>#N/A</v>
      </c>
      <c r="N2420" s="135" t="e">
        <f t="shared" ca="1" si="204"/>
        <v>#N/A</v>
      </c>
      <c r="S2420" s="135" t="e">
        <f t="shared" ca="1" si="205"/>
        <v>#N/A</v>
      </c>
    </row>
    <row r="2421" spans="1:19">
      <c r="A2421" s="133">
        <f t="shared" si="206"/>
        <v>41</v>
      </c>
      <c r="E2421" s="133">
        <v>20</v>
      </c>
      <c r="F2421" s="135" t="e">
        <f t="shared" ca="1" si="202"/>
        <v>#N/A</v>
      </c>
      <c r="N2421" s="135" t="e">
        <f t="shared" ca="1" si="204"/>
        <v>#N/A</v>
      </c>
      <c r="S2421" s="135" t="e">
        <f t="shared" ca="1" si="205"/>
        <v>#N/A</v>
      </c>
    </row>
    <row r="2422" spans="1:19">
      <c r="A2422" s="133">
        <f t="shared" si="206"/>
        <v>41</v>
      </c>
      <c r="E2422" s="133">
        <v>21</v>
      </c>
      <c r="F2422" s="135" t="e">
        <f t="shared" ca="1" si="202"/>
        <v>#N/A</v>
      </c>
      <c r="N2422" s="135" t="e">
        <f t="shared" ca="1" si="204"/>
        <v>#N/A</v>
      </c>
      <c r="S2422" s="135" t="e">
        <f t="shared" ca="1" si="205"/>
        <v>#N/A</v>
      </c>
    </row>
    <row r="2423" spans="1:19">
      <c r="A2423" s="133">
        <f t="shared" si="206"/>
        <v>41</v>
      </c>
      <c r="E2423" s="133">
        <v>22</v>
      </c>
      <c r="F2423" s="135" t="e">
        <f t="shared" ca="1" si="202"/>
        <v>#N/A</v>
      </c>
      <c r="N2423" s="135" t="e">
        <f t="shared" ca="1" si="204"/>
        <v>#N/A</v>
      </c>
      <c r="S2423" s="135" t="e">
        <f t="shared" ca="1" si="205"/>
        <v>#N/A</v>
      </c>
    </row>
    <row r="2424" spans="1:19">
      <c r="A2424" s="133">
        <f t="shared" si="206"/>
        <v>41</v>
      </c>
      <c r="E2424" s="133">
        <v>23</v>
      </c>
      <c r="F2424" s="135" t="e">
        <f t="shared" ca="1" si="202"/>
        <v>#N/A</v>
      </c>
      <c r="N2424" s="135" t="e">
        <f t="shared" ca="1" si="204"/>
        <v>#N/A</v>
      </c>
      <c r="S2424" s="135" t="e">
        <f t="shared" ca="1" si="205"/>
        <v>#N/A</v>
      </c>
    </row>
    <row r="2425" spans="1:19">
      <c r="A2425" s="133">
        <f t="shared" si="206"/>
        <v>41</v>
      </c>
      <c r="E2425" s="133">
        <v>24</v>
      </c>
      <c r="S2425" s="135" t="e">
        <f t="shared" ca="1" si="205"/>
        <v>#N/A</v>
      </c>
    </row>
    <row r="2426" spans="1:19">
      <c r="A2426" s="133">
        <f t="shared" si="206"/>
        <v>41</v>
      </c>
      <c r="E2426" s="133">
        <v>25</v>
      </c>
      <c r="S2426" s="135" t="e">
        <f t="shared" ca="1" si="205"/>
        <v>#N/A</v>
      </c>
    </row>
    <row r="2427" spans="1:19">
      <c r="A2427" s="133">
        <f t="shared" si="206"/>
        <v>41</v>
      </c>
      <c r="E2427" s="133">
        <v>26</v>
      </c>
      <c r="S2427" s="135" t="e">
        <f t="shared" ca="1" si="205"/>
        <v>#N/A</v>
      </c>
    </row>
    <row r="2428" spans="1:19">
      <c r="A2428" s="133">
        <f t="shared" si="206"/>
        <v>41</v>
      </c>
      <c r="E2428" s="133">
        <v>27</v>
      </c>
      <c r="S2428" s="135" t="e">
        <f t="shared" ca="1" si="205"/>
        <v>#N/A</v>
      </c>
    </row>
    <row r="2429" spans="1:19">
      <c r="A2429" s="133">
        <f t="shared" si="206"/>
        <v>41</v>
      </c>
      <c r="E2429" s="133">
        <v>28</v>
      </c>
      <c r="S2429" s="135" t="e">
        <f t="shared" ca="1" si="205"/>
        <v>#N/A</v>
      </c>
    </row>
    <row r="2430" spans="1:19">
      <c r="A2430" s="133">
        <f t="shared" si="206"/>
        <v>41</v>
      </c>
      <c r="E2430" s="133">
        <v>29</v>
      </c>
      <c r="S2430" s="135" t="e">
        <f t="shared" ca="1" si="205"/>
        <v>#N/A</v>
      </c>
    </row>
    <row r="2431" spans="1:19">
      <c r="A2431" s="133">
        <f t="shared" si="206"/>
        <v>41</v>
      </c>
      <c r="E2431" s="133">
        <v>30</v>
      </c>
      <c r="S2431" s="135" t="e">
        <f t="shared" ca="1" si="205"/>
        <v>#N/A</v>
      </c>
    </row>
    <row r="2432" spans="1:19">
      <c r="A2432" s="133">
        <f t="shared" si="206"/>
        <v>41</v>
      </c>
      <c r="E2432" s="133">
        <v>31</v>
      </c>
      <c r="S2432" s="135" t="e">
        <f t="shared" ca="1" si="205"/>
        <v>#N/A</v>
      </c>
    </row>
    <row r="2433" spans="1:19">
      <c r="A2433" s="133">
        <f t="shared" si="206"/>
        <v>41</v>
      </c>
      <c r="E2433" s="133">
        <v>32</v>
      </c>
      <c r="S2433" s="135" t="e">
        <f t="shared" ca="1" si="205"/>
        <v>#N/A</v>
      </c>
    </row>
    <row r="2434" spans="1:19">
      <c r="A2434" s="133">
        <f t="shared" si="206"/>
        <v>41</v>
      </c>
      <c r="E2434" s="133">
        <v>33</v>
      </c>
      <c r="S2434" s="135" t="e">
        <f t="shared" ca="1" si="205"/>
        <v>#N/A</v>
      </c>
    </row>
    <row r="2435" spans="1:19">
      <c r="A2435" s="133">
        <f t="shared" si="206"/>
        <v>41</v>
      </c>
      <c r="E2435" s="133">
        <v>34</v>
      </c>
      <c r="S2435" s="135" t="e">
        <f t="shared" ca="1" si="205"/>
        <v>#N/A</v>
      </c>
    </row>
    <row r="2436" spans="1:19">
      <c r="A2436" s="133">
        <f t="shared" si="206"/>
        <v>41</v>
      </c>
      <c r="E2436" s="133">
        <v>35</v>
      </c>
      <c r="S2436" s="135" t="e">
        <f t="shared" ca="1" si="205"/>
        <v>#N/A</v>
      </c>
    </row>
    <row r="2437" spans="1:19">
      <c r="A2437" s="133">
        <f t="shared" si="206"/>
        <v>41</v>
      </c>
      <c r="E2437" s="133">
        <v>36</v>
      </c>
      <c r="S2437" s="135" t="e">
        <f t="shared" ca="1" si="205"/>
        <v>#N/A</v>
      </c>
    </row>
    <row r="2438" spans="1:19">
      <c r="A2438" s="133">
        <f t="shared" si="206"/>
        <v>41</v>
      </c>
      <c r="E2438" s="133">
        <v>37</v>
      </c>
      <c r="S2438" s="135" t="e">
        <f t="shared" ca="1" si="205"/>
        <v>#N/A</v>
      </c>
    </row>
    <row r="2439" spans="1:19">
      <c r="A2439" s="133">
        <f t="shared" si="206"/>
        <v>41</v>
      </c>
      <c r="E2439" s="133">
        <v>38</v>
      </c>
      <c r="S2439" s="135" t="e">
        <f t="shared" ca="1" si="205"/>
        <v>#N/A</v>
      </c>
    </row>
    <row r="2440" spans="1:19">
      <c r="A2440" s="133">
        <f t="shared" si="206"/>
        <v>41</v>
      </c>
      <c r="E2440" s="133">
        <v>39</v>
      </c>
      <c r="S2440" s="135" t="e">
        <f t="shared" ca="1" si="205"/>
        <v>#N/A</v>
      </c>
    </row>
    <row r="2441" spans="1:19">
      <c r="A2441" s="133">
        <f t="shared" si="206"/>
        <v>41</v>
      </c>
      <c r="E2441" s="133">
        <v>40</v>
      </c>
      <c r="S2441" s="135" t="e">
        <f t="shared" ca="1" si="205"/>
        <v>#N/A</v>
      </c>
    </row>
    <row r="2442" spans="1:19">
      <c r="A2442" s="133">
        <f t="shared" si="206"/>
        <v>41</v>
      </c>
      <c r="E2442" s="133">
        <v>41</v>
      </c>
      <c r="S2442" s="135" t="e">
        <f t="shared" ca="1" si="205"/>
        <v>#N/A</v>
      </c>
    </row>
    <row r="2443" spans="1:19">
      <c r="A2443" s="133">
        <f t="shared" si="206"/>
        <v>41</v>
      </c>
      <c r="E2443" s="133">
        <v>42</v>
      </c>
      <c r="S2443" s="135" t="e">
        <f t="shared" ca="1" si="205"/>
        <v>#N/A</v>
      </c>
    </row>
    <row r="2444" spans="1:19">
      <c r="A2444" s="133">
        <f t="shared" si="206"/>
        <v>41</v>
      </c>
      <c r="E2444" s="133">
        <v>43</v>
      </c>
      <c r="S2444" s="135" t="e">
        <f t="shared" ca="1" si="205"/>
        <v>#N/A</v>
      </c>
    </row>
    <row r="2445" spans="1:19">
      <c r="A2445" s="133">
        <f t="shared" si="206"/>
        <v>41</v>
      </c>
      <c r="E2445" s="133">
        <v>44</v>
      </c>
      <c r="S2445" s="135" t="e">
        <f t="shared" ca="1" si="205"/>
        <v>#N/A</v>
      </c>
    </row>
    <row r="2446" spans="1:19">
      <c r="A2446" s="133">
        <f t="shared" si="206"/>
        <v>41</v>
      </c>
      <c r="E2446" s="133">
        <v>45</v>
      </c>
      <c r="S2446" s="135" t="e">
        <f t="shared" ca="1" si="205"/>
        <v>#N/A</v>
      </c>
    </row>
    <row r="2447" spans="1:19">
      <c r="A2447" s="133">
        <f t="shared" si="206"/>
        <v>41</v>
      </c>
      <c r="E2447" s="133">
        <v>46</v>
      </c>
      <c r="S2447" s="135" t="e">
        <f t="shared" ca="1" si="205"/>
        <v>#N/A</v>
      </c>
    </row>
    <row r="2448" spans="1:19">
      <c r="A2448" s="133">
        <f t="shared" si="206"/>
        <v>41</v>
      </c>
      <c r="E2448" s="133">
        <v>47</v>
      </c>
      <c r="S2448" s="135" t="e">
        <f t="shared" ca="1" si="205"/>
        <v>#N/A</v>
      </c>
    </row>
    <row r="2449" spans="1:21">
      <c r="A2449" s="133">
        <f t="shared" si="206"/>
        <v>41</v>
      </c>
      <c r="E2449" s="133">
        <v>48</v>
      </c>
      <c r="S2449" s="135" t="e">
        <f t="shared" ca="1" si="205"/>
        <v>#N/A</v>
      </c>
    </row>
    <row r="2450" spans="1:21">
      <c r="A2450" s="133">
        <f t="shared" si="206"/>
        <v>41</v>
      </c>
      <c r="E2450" s="133">
        <v>49</v>
      </c>
      <c r="S2450" s="135" t="e">
        <f t="shared" ca="1" si="205"/>
        <v>#N/A</v>
      </c>
    </row>
    <row r="2451" spans="1:21">
      <c r="A2451" s="133">
        <f t="shared" si="206"/>
        <v>41</v>
      </c>
      <c r="E2451" s="133">
        <v>50</v>
      </c>
      <c r="S2451" s="135" t="e">
        <f t="shared" ca="1" si="205"/>
        <v>#N/A</v>
      </c>
    </row>
    <row r="2452" spans="1:21">
      <c r="A2452" s="133">
        <f t="shared" si="206"/>
        <v>41</v>
      </c>
      <c r="E2452" s="133">
        <v>51</v>
      </c>
      <c r="S2452" s="135" t="e">
        <f t="shared" ca="1" si="205"/>
        <v>#N/A</v>
      </c>
    </row>
    <row r="2453" spans="1:21">
      <c r="A2453" s="133">
        <f t="shared" si="206"/>
        <v>41</v>
      </c>
      <c r="E2453" s="133">
        <v>52</v>
      </c>
      <c r="S2453" s="135" t="e">
        <f t="shared" ca="1" si="205"/>
        <v>#N/A</v>
      </c>
    </row>
    <row r="2462" spans="1:21">
      <c r="A2462" s="133">
        <f>(ROW()+58)/60</f>
        <v>42</v>
      </c>
      <c r="B2462" s="134">
        <f ca="1">INDIRECT("select!E"&amp;TEXT($B$1+A2462,"#"))</f>
        <v>0</v>
      </c>
      <c r="C2462" s="133" t="e">
        <f ca="1">VLOOKUP(B2462,$A$3181:$D$3190,4,0)</f>
        <v>#N/A</v>
      </c>
      <c r="D2462" s="133" t="e">
        <f ca="1">VLOOKUP(B2462,$A$3181:$D$3190,3,0)</f>
        <v>#N/A</v>
      </c>
      <c r="E2462" s="133">
        <v>1</v>
      </c>
      <c r="F2462" s="135" t="e">
        <f t="shared" ref="F2462:F2484" ca="1" si="207">IF(E2462&lt;=INDIRECT("D$"&amp;TEXT(ROW()-E2462+1,"#")),INDIRECT("E$"&amp;TEXT($F$1+INDIRECT("C$"&amp;TEXT(ROW()-E2462+1,"#"))+E2462-1,"#")),"")</f>
        <v>#N/A</v>
      </c>
      <c r="G2462" s="134">
        <f ca="1">INDIRECT("select!G"&amp;TEXT($B$1+A2462,"#"))</f>
        <v>0</v>
      </c>
      <c r="H2462" s="133" t="e">
        <f ca="1">VLOOKUP(G2462,E$3181:G$3219,3,0)</f>
        <v>#N/A</v>
      </c>
      <c r="I2462" s="133" t="e">
        <f ca="1">VLOOKUP(G2462,E$3181:G$3219,2,0)</f>
        <v>#N/A</v>
      </c>
      <c r="J2462" s="135" t="e">
        <f t="shared" ref="J2462:J2470" ca="1" si="208">IF(E2462&lt;=INDIRECT("I$"&amp;TEXT(ROW()-E2462+1,"#")),INDIRECT("H$"&amp;TEXT($F$1+INDIRECT("H$"&amp;TEXT(ROW()-E2462+1,"#"))+E2462-1,"#")),"")</f>
        <v>#N/A</v>
      </c>
      <c r="K2462" s="136">
        <f ca="1">INDIRECT("select!H"&amp;TEXT($B$1+A2462,"#"))</f>
        <v>0</v>
      </c>
      <c r="L2462" s="133" t="e">
        <f ca="1">VLOOKUP(K2462,H$3181:J$3287,3,0)</f>
        <v>#N/A</v>
      </c>
      <c r="M2462" s="133" t="e">
        <f ca="1">VLOOKUP(K2462,H$3181:J$3287,2,0)</f>
        <v>#N/A</v>
      </c>
      <c r="N2462" s="135" t="e">
        <f t="shared" ref="N2462:N2484" ca="1" si="209">IF(E2462&lt;=INDIRECT("M$"&amp;TEXT(ROW()-E2462+1,"#")),INDIRECT("K$"&amp;TEXT($F$1+INDIRECT("L$"&amp;TEXT(ROW()-E2462+1,"#"))+E2462-1,"#")),"")</f>
        <v>#N/A</v>
      </c>
      <c r="O2462" s="136">
        <f ca="1">INDIRECT("select!I"&amp;TEXT($B$1+A2462,"#"))</f>
        <v>0</v>
      </c>
      <c r="Q2462" s="133" t="e">
        <f ca="1">VLOOKUP(O2462,K$3181:O$3570,5,0)</f>
        <v>#N/A</v>
      </c>
      <c r="R2462" s="133" t="e">
        <f ca="1">VLOOKUP(O2462,K$3181:O$3570,4,0)</f>
        <v>#N/A</v>
      </c>
      <c r="S2462" s="135" t="e">
        <f t="shared" ref="S2462:S2513" ca="1" si="210">IF(E2462&lt;=INDIRECT("R$"&amp;TEXT(ROW()-E2462+1,"#")),INDIRECT("P$"&amp;TEXT($F$1+INDIRECT("Q$"&amp;TEXT(ROW()-E2462+1,"#"))+E2462-1,"#")),"")</f>
        <v>#N/A</v>
      </c>
      <c r="T2462" s="133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3">
        <f t="shared" ref="A2463:A2513" si="211">A2462</f>
        <v>42</v>
      </c>
      <c r="E2463" s="133">
        <v>2</v>
      </c>
      <c r="F2463" s="135" t="e">
        <f t="shared" ca="1" si="207"/>
        <v>#N/A</v>
      </c>
      <c r="J2463" s="135" t="e">
        <f t="shared" ca="1" si="208"/>
        <v>#N/A</v>
      </c>
      <c r="N2463" s="135" t="e">
        <f t="shared" ca="1" si="209"/>
        <v>#N/A</v>
      </c>
      <c r="S2463" s="135" t="e">
        <f t="shared" ca="1" si="210"/>
        <v>#N/A</v>
      </c>
    </row>
    <row r="2464" spans="1:21">
      <c r="A2464" s="133">
        <f t="shared" si="211"/>
        <v>42</v>
      </c>
      <c r="E2464" s="133">
        <v>3</v>
      </c>
      <c r="F2464" s="135" t="e">
        <f t="shared" ca="1" si="207"/>
        <v>#N/A</v>
      </c>
      <c r="J2464" s="135" t="e">
        <f t="shared" ca="1" si="208"/>
        <v>#N/A</v>
      </c>
      <c r="N2464" s="135" t="e">
        <f t="shared" ca="1" si="209"/>
        <v>#N/A</v>
      </c>
      <c r="S2464" s="135" t="e">
        <f t="shared" ca="1" si="210"/>
        <v>#N/A</v>
      </c>
    </row>
    <row r="2465" spans="1:19">
      <c r="A2465" s="133">
        <f t="shared" si="211"/>
        <v>42</v>
      </c>
      <c r="E2465" s="133">
        <v>4</v>
      </c>
      <c r="F2465" s="135" t="e">
        <f t="shared" ca="1" si="207"/>
        <v>#N/A</v>
      </c>
      <c r="J2465" s="135" t="e">
        <f t="shared" ca="1" si="208"/>
        <v>#N/A</v>
      </c>
      <c r="N2465" s="135" t="e">
        <f t="shared" ca="1" si="209"/>
        <v>#N/A</v>
      </c>
      <c r="S2465" s="135" t="e">
        <f t="shared" ca="1" si="210"/>
        <v>#N/A</v>
      </c>
    </row>
    <row r="2466" spans="1:19">
      <c r="A2466" s="133">
        <f t="shared" si="211"/>
        <v>42</v>
      </c>
      <c r="E2466" s="133">
        <v>5</v>
      </c>
      <c r="F2466" s="135" t="e">
        <f t="shared" ca="1" si="207"/>
        <v>#N/A</v>
      </c>
      <c r="J2466" s="135" t="e">
        <f t="shared" ca="1" si="208"/>
        <v>#N/A</v>
      </c>
      <c r="N2466" s="135" t="e">
        <f t="shared" ca="1" si="209"/>
        <v>#N/A</v>
      </c>
      <c r="S2466" s="135" t="e">
        <f t="shared" ca="1" si="210"/>
        <v>#N/A</v>
      </c>
    </row>
    <row r="2467" spans="1:19">
      <c r="A2467" s="133">
        <f t="shared" si="211"/>
        <v>42</v>
      </c>
      <c r="E2467" s="133">
        <v>6</v>
      </c>
      <c r="F2467" s="135" t="e">
        <f t="shared" ca="1" si="207"/>
        <v>#N/A</v>
      </c>
      <c r="J2467" s="135" t="e">
        <f t="shared" ca="1" si="208"/>
        <v>#N/A</v>
      </c>
      <c r="N2467" s="135" t="e">
        <f t="shared" ca="1" si="209"/>
        <v>#N/A</v>
      </c>
      <c r="S2467" s="135" t="e">
        <f t="shared" ca="1" si="210"/>
        <v>#N/A</v>
      </c>
    </row>
    <row r="2468" spans="1:19">
      <c r="A2468" s="133">
        <f t="shared" si="211"/>
        <v>42</v>
      </c>
      <c r="E2468" s="133">
        <v>7</v>
      </c>
      <c r="F2468" s="135" t="e">
        <f t="shared" ca="1" si="207"/>
        <v>#N/A</v>
      </c>
      <c r="J2468" s="135" t="e">
        <f t="shared" ca="1" si="208"/>
        <v>#N/A</v>
      </c>
      <c r="N2468" s="135" t="e">
        <f t="shared" ca="1" si="209"/>
        <v>#N/A</v>
      </c>
      <c r="S2468" s="135" t="e">
        <f t="shared" ca="1" si="210"/>
        <v>#N/A</v>
      </c>
    </row>
    <row r="2469" spans="1:19">
      <c r="A2469" s="133">
        <f t="shared" si="211"/>
        <v>42</v>
      </c>
      <c r="E2469" s="133">
        <v>8</v>
      </c>
      <c r="F2469" s="135" t="e">
        <f t="shared" ca="1" si="207"/>
        <v>#N/A</v>
      </c>
      <c r="J2469" s="135" t="e">
        <f t="shared" ca="1" si="208"/>
        <v>#N/A</v>
      </c>
      <c r="N2469" s="135" t="e">
        <f t="shared" ca="1" si="209"/>
        <v>#N/A</v>
      </c>
      <c r="S2469" s="135" t="e">
        <f t="shared" ca="1" si="210"/>
        <v>#N/A</v>
      </c>
    </row>
    <row r="2470" spans="1:19">
      <c r="A2470" s="133">
        <f t="shared" si="211"/>
        <v>42</v>
      </c>
      <c r="E2470" s="133">
        <v>9</v>
      </c>
      <c r="F2470" s="135" t="e">
        <f t="shared" ca="1" si="207"/>
        <v>#N/A</v>
      </c>
      <c r="J2470" s="135" t="e">
        <f t="shared" ca="1" si="208"/>
        <v>#N/A</v>
      </c>
      <c r="N2470" s="135" t="e">
        <f t="shared" ca="1" si="209"/>
        <v>#N/A</v>
      </c>
      <c r="S2470" s="135" t="e">
        <f t="shared" ca="1" si="210"/>
        <v>#N/A</v>
      </c>
    </row>
    <row r="2471" spans="1:19">
      <c r="A2471" s="133">
        <f t="shared" si="211"/>
        <v>42</v>
      </c>
      <c r="E2471" s="133">
        <v>10</v>
      </c>
      <c r="F2471" s="135" t="e">
        <f t="shared" ca="1" si="207"/>
        <v>#N/A</v>
      </c>
      <c r="N2471" s="135" t="e">
        <f t="shared" ca="1" si="209"/>
        <v>#N/A</v>
      </c>
      <c r="S2471" s="135" t="e">
        <f t="shared" ca="1" si="210"/>
        <v>#N/A</v>
      </c>
    </row>
    <row r="2472" spans="1:19">
      <c r="A2472" s="133">
        <f t="shared" si="211"/>
        <v>42</v>
      </c>
      <c r="E2472" s="133">
        <v>11</v>
      </c>
      <c r="F2472" s="135" t="e">
        <f t="shared" ca="1" si="207"/>
        <v>#N/A</v>
      </c>
      <c r="N2472" s="135" t="e">
        <f t="shared" ca="1" si="209"/>
        <v>#N/A</v>
      </c>
      <c r="S2472" s="135" t="e">
        <f t="shared" ca="1" si="210"/>
        <v>#N/A</v>
      </c>
    </row>
    <row r="2473" spans="1:19">
      <c r="A2473" s="133">
        <f t="shared" si="211"/>
        <v>42</v>
      </c>
      <c r="E2473" s="133">
        <v>12</v>
      </c>
      <c r="F2473" s="135" t="e">
        <f t="shared" ca="1" si="207"/>
        <v>#N/A</v>
      </c>
      <c r="N2473" s="135" t="e">
        <f t="shared" ca="1" si="209"/>
        <v>#N/A</v>
      </c>
      <c r="S2473" s="135" t="e">
        <f t="shared" ca="1" si="210"/>
        <v>#N/A</v>
      </c>
    </row>
    <row r="2474" spans="1:19">
      <c r="A2474" s="133">
        <f t="shared" si="211"/>
        <v>42</v>
      </c>
      <c r="E2474" s="133">
        <v>13</v>
      </c>
      <c r="F2474" s="135" t="e">
        <f t="shared" ca="1" si="207"/>
        <v>#N/A</v>
      </c>
      <c r="N2474" s="135" t="e">
        <f t="shared" ca="1" si="209"/>
        <v>#N/A</v>
      </c>
      <c r="S2474" s="135" t="e">
        <f t="shared" ca="1" si="210"/>
        <v>#N/A</v>
      </c>
    </row>
    <row r="2475" spans="1:19">
      <c r="A2475" s="133">
        <f t="shared" si="211"/>
        <v>42</v>
      </c>
      <c r="E2475" s="133">
        <v>14</v>
      </c>
      <c r="F2475" s="135" t="e">
        <f t="shared" ca="1" si="207"/>
        <v>#N/A</v>
      </c>
      <c r="N2475" s="135" t="e">
        <f t="shared" ca="1" si="209"/>
        <v>#N/A</v>
      </c>
      <c r="S2475" s="135" t="e">
        <f t="shared" ca="1" si="210"/>
        <v>#N/A</v>
      </c>
    </row>
    <row r="2476" spans="1:19">
      <c r="A2476" s="133">
        <f t="shared" si="211"/>
        <v>42</v>
      </c>
      <c r="E2476" s="133">
        <v>15</v>
      </c>
      <c r="F2476" s="135" t="e">
        <f t="shared" ca="1" si="207"/>
        <v>#N/A</v>
      </c>
      <c r="N2476" s="135" t="e">
        <f t="shared" ca="1" si="209"/>
        <v>#N/A</v>
      </c>
      <c r="S2476" s="135" t="e">
        <f t="shared" ca="1" si="210"/>
        <v>#N/A</v>
      </c>
    </row>
    <row r="2477" spans="1:19">
      <c r="A2477" s="133">
        <f t="shared" si="211"/>
        <v>42</v>
      </c>
      <c r="E2477" s="133">
        <v>16</v>
      </c>
      <c r="F2477" s="135" t="e">
        <f t="shared" ca="1" si="207"/>
        <v>#N/A</v>
      </c>
      <c r="N2477" s="135" t="e">
        <f t="shared" ca="1" si="209"/>
        <v>#N/A</v>
      </c>
      <c r="S2477" s="135" t="e">
        <f t="shared" ca="1" si="210"/>
        <v>#N/A</v>
      </c>
    </row>
    <row r="2478" spans="1:19">
      <c r="A2478" s="133">
        <f t="shared" si="211"/>
        <v>42</v>
      </c>
      <c r="E2478" s="133">
        <v>17</v>
      </c>
      <c r="F2478" s="135" t="e">
        <f t="shared" ca="1" si="207"/>
        <v>#N/A</v>
      </c>
      <c r="N2478" s="135" t="e">
        <f t="shared" ca="1" si="209"/>
        <v>#N/A</v>
      </c>
      <c r="S2478" s="135" t="e">
        <f t="shared" ca="1" si="210"/>
        <v>#N/A</v>
      </c>
    </row>
    <row r="2479" spans="1:19">
      <c r="A2479" s="133">
        <f t="shared" si="211"/>
        <v>42</v>
      </c>
      <c r="E2479" s="133">
        <v>18</v>
      </c>
      <c r="F2479" s="135" t="e">
        <f t="shared" ca="1" si="207"/>
        <v>#N/A</v>
      </c>
      <c r="N2479" s="135" t="e">
        <f t="shared" ca="1" si="209"/>
        <v>#N/A</v>
      </c>
      <c r="S2479" s="135" t="e">
        <f t="shared" ca="1" si="210"/>
        <v>#N/A</v>
      </c>
    </row>
    <row r="2480" spans="1:19">
      <c r="A2480" s="133">
        <f t="shared" si="211"/>
        <v>42</v>
      </c>
      <c r="E2480" s="133">
        <v>19</v>
      </c>
      <c r="F2480" s="135" t="e">
        <f t="shared" ca="1" si="207"/>
        <v>#N/A</v>
      </c>
      <c r="N2480" s="135" t="e">
        <f t="shared" ca="1" si="209"/>
        <v>#N/A</v>
      </c>
      <c r="S2480" s="135" t="e">
        <f t="shared" ca="1" si="210"/>
        <v>#N/A</v>
      </c>
    </row>
    <row r="2481" spans="1:19">
      <c r="A2481" s="133">
        <f t="shared" si="211"/>
        <v>42</v>
      </c>
      <c r="E2481" s="133">
        <v>20</v>
      </c>
      <c r="F2481" s="135" t="e">
        <f t="shared" ca="1" si="207"/>
        <v>#N/A</v>
      </c>
      <c r="N2481" s="135" t="e">
        <f t="shared" ca="1" si="209"/>
        <v>#N/A</v>
      </c>
      <c r="S2481" s="135" t="e">
        <f t="shared" ca="1" si="210"/>
        <v>#N/A</v>
      </c>
    </row>
    <row r="2482" spans="1:19">
      <c r="A2482" s="133">
        <f t="shared" si="211"/>
        <v>42</v>
      </c>
      <c r="E2482" s="133">
        <v>21</v>
      </c>
      <c r="F2482" s="135" t="e">
        <f t="shared" ca="1" si="207"/>
        <v>#N/A</v>
      </c>
      <c r="N2482" s="135" t="e">
        <f t="shared" ca="1" si="209"/>
        <v>#N/A</v>
      </c>
      <c r="S2482" s="135" t="e">
        <f t="shared" ca="1" si="210"/>
        <v>#N/A</v>
      </c>
    </row>
    <row r="2483" spans="1:19">
      <c r="A2483" s="133">
        <f t="shared" si="211"/>
        <v>42</v>
      </c>
      <c r="E2483" s="133">
        <v>22</v>
      </c>
      <c r="F2483" s="135" t="e">
        <f t="shared" ca="1" si="207"/>
        <v>#N/A</v>
      </c>
      <c r="N2483" s="135" t="e">
        <f t="shared" ca="1" si="209"/>
        <v>#N/A</v>
      </c>
      <c r="S2483" s="135" t="e">
        <f t="shared" ca="1" si="210"/>
        <v>#N/A</v>
      </c>
    </row>
    <row r="2484" spans="1:19">
      <c r="A2484" s="133">
        <f t="shared" si="211"/>
        <v>42</v>
      </c>
      <c r="E2484" s="133">
        <v>23</v>
      </c>
      <c r="F2484" s="135" t="e">
        <f t="shared" ca="1" si="207"/>
        <v>#N/A</v>
      </c>
      <c r="N2484" s="135" t="e">
        <f t="shared" ca="1" si="209"/>
        <v>#N/A</v>
      </c>
      <c r="S2484" s="135" t="e">
        <f t="shared" ca="1" si="210"/>
        <v>#N/A</v>
      </c>
    </row>
    <row r="2485" spans="1:19">
      <c r="A2485" s="133">
        <f t="shared" si="211"/>
        <v>42</v>
      </c>
      <c r="E2485" s="133">
        <v>24</v>
      </c>
      <c r="S2485" s="135" t="e">
        <f t="shared" ca="1" si="210"/>
        <v>#N/A</v>
      </c>
    </row>
    <row r="2486" spans="1:19">
      <c r="A2486" s="133">
        <f t="shared" si="211"/>
        <v>42</v>
      </c>
      <c r="E2486" s="133">
        <v>25</v>
      </c>
      <c r="S2486" s="135" t="e">
        <f t="shared" ca="1" si="210"/>
        <v>#N/A</v>
      </c>
    </row>
    <row r="2487" spans="1:19">
      <c r="A2487" s="133">
        <f t="shared" si="211"/>
        <v>42</v>
      </c>
      <c r="E2487" s="133">
        <v>26</v>
      </c>
      <c r="S2487" s="135" t="e">
        <f t="shared" ca="1" si="210"/>
        <v>#N/A</v>
      </c>
    </row>
    <row r="2488" spans="1:19">
      <c r="A2488" s="133">
        <f t="shared" si="211"/>
        <v>42</v>
      </c>
      <c r="E2488" s="133">
        <v>27</v>
      </c>
      <c r="S2488" s="135" t="e">
        <f t="shared" ca="1" si="210"/>
        <v>#N/A</v>
      </c>
    </row>
    <row r="2489" spans="1:19">
      <c r="A2489" s="133">
        <f t="shared" si="211"/>
        <v>42</v>
      </c>
      <c r="E2489" s="133">
        <v>28</v>
      </c>
      <c r="S2489" s="135" t="e">
        <f t="shared" ca="1" si="210"/>
        <v>#N/A</v>
      </c>
    </row>
    <row r="2490" spans="1:19">
      <c r="A2490" s="133">
        <f t="shared" si="211"/>
        <v>42</v>
      </c>
      <c r="E2490" s="133">
        <v>29</v>
      </c>
      <c r="S2490" s="135" t="e">
        <f t="shared" ca="1" si="210"/>
        <v>#N/A</v>
      </c>
    </row>
    <row r="2491" spans="1:19">
      <c r="A2491" s="133">
        <f t="shared" si="211"/>
        <v>42</v>
      </c>
      <c r="E2491" s="133">
        <v>30</v>
      </c>
      <c r="S2491" s="135" t="e">
        <f t="shared" ca="1" si="210"/>
        <v>#N/A</v>
      </c>
    </row>
    <row r="2492" spans="1:19">
      <c r="A2492" s="133">
        <f t="shared" si="211"/>
        <v>42</v>
      </c>
      <c r="E2492" s="133">
        <v>31</v>
      </c>
      <c r="S2492" s="135" t="e">
        <f t="shared" ca="1" si="210"/>
        <v>#N/A</v>
      </c>
    </row>
    <row r="2493" spans="1:19">
      <c r="A2493" s="133">
        <f t="shared" si="211"/>
        <v>42</v>
      </c>
      <c r="E2493" s="133">
        <v>32</v>
      </c>
      <c r="S2493" s="135" t="e">
        <f t="shared" ca="1" si="210"/>
        <v>#N/A</v>
      </c>
    </row>
    <row r="2494" spans="1:19">
      <c r="A2494" s="133">
        <f t="shared" si="211"/>
        <v>42</v>
      </c>
      <c r="E2494" s="133">
        <v>33</v>
      </c>
      <c r="S2494" s="135" t="e">
        <f t="shared" ca="1" si="210"/>
        <v>#N/A</v>
      </c>
    </row>
    <row r="2495" spans="1:19">
      <c r="A2495" s="133">
        <f t="shared" si="211"/>
        <v>42</v>
      </c>
      <c r="E2495" s="133">
        <v>34</v>
      </c>
      <c r="S2495" s="135" t="e">
        <f t="shared" ca="1" si="210"/>
        <v>#N/A</v>
      </c>
    </row>
    <row r="2496" spans="1:19">
      <c r="A2496" s="133">
        <f t="shared" si="211"/>
        <v>42</v>
      </c>
      <c r="E2496" s="133">
        <v>35</v>
      </c>
      <c r="S2496" s="135" t="e">
        <f t="shared" ca="1" si="210"/>
        <v>#N/A</v>
      </c>
    </row>
    <row r="2497" spans="1:19">
      <c r="A2497" s="133">
        <f t="shared" si="211"/>
        <v>42</v>
      </c>
      <c r="E2497" s="133">
        <v>36</v>
      </c>
      <c r="S2497" s="135" t="e">
        <f t="shared" ca="1" si="210"/>
        <v>#N/A</v>
      </c>
    </row>
    <row r="2498" spans="1:19">
      <c r="A2498" s="133">
        <f t="shared" si="211"/>
        <v>42</v>
      </c>
      <c r="E2498" s="133">
        <v>37</v>
      </c>
      <c r="S2498" s="135" t="e">
        <f t="shared" ca="1" si="210"/>
        <v>#N/A</v>
      </c>
    </row>
    <row r="2499" spans="1:19">
      <c r="A2499" s="133">
        <f t="shared" si="211"/>
        <v>42</v>
      </c>
      <c r="E2499" s="133">
        <v>38</v>
      </c>
      <c r="S2499" s="135" t="e">
        <f t="shared" ca="1" si="210"/>
        <v>#N/A</v>
      </c>
    </row>
    <row r="2500" spans="1:19">
      <c r="A2500" s="133">
        <f t="shared" si="211"/>
        <v>42</v>
      </c>
      <c r="E2500" s="133">
        <v>39</v>
      </c>
      <c r="S2500" s="135" t="e">
        <f t="shared" ca="1" si="210"/>
        <v>#N/A</v>
      </c>
    </row>
    <row r="2501" spans="1:19">
      <c r="A2501" s="133">
        <f t="shared" si="211"/>
        <v>42</v>
      </c>
      <c r="E2501" s="133">
        <v>40</v>
      </c>
      <c r="S2501" s="135" t="e">
        <f t="shared" ca="1" si="210"/>
        <v>#N/A</v>
      </c>
    </row>
    <row r="2502" spans="1:19">
      <c r="A2502" s="133">
        <f t="shared" si="211"/>
        <v>42</v>
      </c>
      <c r="E2502" s="133">
        <v>41</v>
      </c>
      <c r="S2502" s="135" t="e">
        <f t="shared" ca="1" si="210"/>
        <v>#N/A</v>
      </c>
    </row>
    <row r="2503" spans="1:19">
      <c r="A2503" s="133">
        <f t="shared" si="211"/>
        <v>42</v>
      </c>
      <c r="E2503" s="133">
        <v>42</v>
      </c>
      <c r="S2503" s="135" t="e">
        <f t="shared" ca="1" si="210"/>
        <v>#N/A</v>
      </c>
    </row>
    <row r="2504" spans="1:19">
      <c r="A2504" s="133">
        <f t="shared" si="211"/>
        <v>42</v>
      </c>
      <c r="E2504" s="133">
        <v>43</v>
      </c>
      <c r="S2504" s="135" t="e">
        <f t="shared" ca="1" si="210"/>
        <v>#N/A</v>
      </c>
    </row>
    <row r="2505" spans="1:19">
      <c r="A2505" s="133">
        <f t="shared" si="211"/>
        <v>42</v>
      </c>
      <c r="E2505" s="133">
        <v>44</v>
      </c>
      <c r="S2505" s="135" t="e">
        <f t="shared" ca="1" si="210"/>
        <v>#N/A</v>
      </c>
    </row>
    <row r="2506" spans="1:19">
      <c r="A2506" s="133">
        <f t="shared" si="211"/>
        <v>42</v>
      </c>
      <c r="E2506" s="133">
        <v>45</v>
      </c>
      <c r="S2506" s="135" t="e">
        <f t="shared" ca="1" si="210"/>
        <v>#N/A</v>
      </c>
    </row>
    <row r="2507" spans="1:19">
      <c r="A2507" s="133">
        <f t="shared" si="211"/>
        <v>42</v>
      </c>
      <c r="E2507" s="133">
        <v>46</v>
      </c>
      <c r="S2507" s="135" t="e">
        <f t="shared" ca="1" si="210"/>
        <v>#N/A</v>
      </c>
    </row>
    <row r="2508" spans="1:19">
      <c r="A2508" s="133">
        <f t="shared" si="211"/>
        <v>42</v>
      </c>
      <c r="E2508" s="133">
        <v>47</v>
      </c>
      <c r="S2508" s="135" t="e">
        <f t="shared" ca="1" si="210"/>
        <v>#N/A</v>
      </c>
    </row>
    <row r="2509" spans="1:19">
      <c r="A2509" s="133">
        <f t="shared" si="211"/>
        <v>42</v>
      </c>
      <c r="E2509" s="133">
        <v>48</v>
      </c>
      <c r="S2509" s="135" t="e">
        <f t="shared" ca="1" si="210"/>
        <v>#N/A</v>
      </c>
    </row>
    <row r="2510" spans="1:19">
      <c r="A2510" s="133">
        <f t="shared" si="211"/>
        <v>42</v>
      </c>
      <c r="E2510" s="133">
        <v>49</v>
      </c>
      <c r="S2510" s="135" t="e">
        <f t="shared" ca="1" si="210"/>
        <v>#N/A</v>
      </c>
    </row>
    <row r="2511" spans="1:19">
      <c r="A2511" s="133">
        <f t="shared" si="211"/>
        <v>42</v>
      </c>
      <c r="E2511" s="133">
        <v>50</v>
      </c>
      <c r="S2511" s="135" t="e">
        <f t="shared" ca="1" si="210"/>
        <v>#N/A</v>
      </c>
    </row>
    <row r="2512" spans="1:19">
      <c r="A2512" s="133">
        <f t="shared" si="211"/>
        <v>42</v>
      </c>
      <c r="E2512" s="133">
        <v>51</v>
      </c>
      <c r="S2512" s="135" t="e">
        <f t="shared" ca="1" si="210"/>
        <v>#N/A</v>
      </c>
    </row>
    <row r="2513" spans="1:21">
      <c r="A2513" s="133">
        <f t="shared" si="211"/>
        <v>42</v>
      </c>
      <c r="E2513" s="133">
        <v>52</v>
      </c>
      <c r="S2513" s="135" t="e">
        <f t="shared" ca="1" si="210"/>
        <v>#N/A</v>
      </c>
    </row>
    <row r="2522" spans="1:21">
      <c r="A2522" s="133">
        <f>(ROW()+58)/60</f>
        <v>43</v>
      </c>
      <c r="B2522" s="134">
        <f ca="1">INDIRECT("select!E"&amp;TEXT($B$1+A2522,"#"))</f>
        <v>0</v>
      </c>
      <c r="C2522" s="133" t="e">
        <f ca="1">VLOOKUP(B2522,$A$3181:$D$3190,4,0)</f>
        <v>#N/A</v>
      </c>
      <c r="D2522" s="133" t="e">
        <f ca="1">VLOOKUP(B2522,$A$3181:$D$3190,3,0)</f>
        <v>#N/A</v>
      </c>
      <c r="E2522" s="133">
        <v>1</v>
      </c>
      <c r="F2522" s="135" t="e">
        <f t="shared" ref="F2522:F2544" ca="1" si="212">IF(E2522&lt;=INDIRECT("D$"&amp;TEXT(ROW()-E2522+1,"#")),INDIRECT("E$"&amp;TEXT($F$1+INDIRECT("C$"&amp;TEXT(ROW()-E2522+1,"#"))+E2522-1,"#")),"")</f>
        <v>#N/A</v>
      </c>
      <c r="G2522" s="134">
        <f ca="1">INDIRECT("select!G"&amp;TEXT($B$1+A2522,"#"))</f>
        <v>0</v>
      </c>
      <c r="H2522" s="133" t="e">
        <f ca="1">VLOOKUP(G2522,E$3181:G$3219,3,0)</f>
        <v>#N/A</v>
      </c>
      <c r="I2522" s="133" t="e">
        <f ca="1">VLOOKUP(G2522,E$3181:G$3219,2,0)</f>
        <v>#N/A</v>
      </c>
      <c r="J2522" s="135" t="e">
        <f t="shared" ref="J2522:J2530" ca="1" si="213">IF(E2522&lt;=INDIRECT("I$"&amp;TEXT(ROW()-E2522+1,"#")),INDIRECT("H$"&amp;TEXT($F$1+INDIRECT("H$"&amp;TEXT(ROW()-E2522+1,"#"))+E2522-1,"#")),"")</f>
        <v>#N/A</v>
      </c>
      <c r="K2522" s="136">
        <f ca="1">INDIRECT("select!H"&amp;TEXT($B$1+A2522,"#"))</f>
        <v>0</v>
      </c>
      <c r="L2522" s="133" t="e">
        <f ca="1">VLOOKUP(K2522,H$3181:J$3287,3,0)</f>
        <v>#N/A</v>
      </c>
      <c r="M2522" s="133" t="e">
        <f ca="1">VLOOKUP(K2522,H$3181:J$3287,2,0)</f>
        <v>#N/A</v>
      </c>
      <c r="N2522" s="135" t="e">
        <f t="shared" ref="N2522:N2544" ca="1" si="214">IF(E2522&lt;=INDIRECT("M$"&amp;TEXT(ROW()-E2522+1,"#")),INDIRECT("K$"&amp;TEXT($F$1+INDIRECT("L$"&amp;TEXT(ROW()-E2522+1,"#"))+E2522-1,"#")),"")</f>
        <v>#N/A</v>
      </c>
      <c r="O2522" s="136">
        <f ca="1">INDIRECT("select!I"&amp;TEXT($B$1+A2522,"#"))</f>
        <v>0</v>
      </c>
      <c r="Q2522" s="133" t="e">
        <f ca="1">VLOOKUP(O2522,K$3181:O$3570,5,0)</f>
        <v>#N/A</v>
      </c>
      <c r="R2522" s="133" t="e">
        <f ca="1">VLOOKUP(O2522,K$3181:O$3570,4,0)</f>
        <v>#N/A</v>
      </c>
      <c r="S2522" s="135" t="e">
        <f t="shared" ref="S2522:S2573" ca="1" si="215">IF(E2522&lt;=INDIRECT("R$"&amp;TEXT(ROW()-E2522+1,"#")),INDIRECT("P$"&amp;TEXT($F$1+INDIRECT("Q$"&amp;TEXT(ROW()-E2522+1,"#"))+E2522-1,"#")),"")</f>
        <v>#N/A</v>
      </c>
      <c r="T2522" s="133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3">
        <f t="shared" ref="A2523:A2573" si="216">A2522</f>
        <v>43</v>
      </c>
      <c r="E2523" s="133">
        <v>2</v>
      </c>
      <c r="F2523" s="135" t="e">
        <f t="shared" ca="1" si="212"/>
        <v>#N/A</v>
      </c>
      <c r="J2523" s="135" t="e">
        <f t="shared" ca="1" si="213"/>
        <v>#N/A</v>
      </c>
      <c r="N2523" s="135" t="e">
        <f t="shared" ca="1" si="214"/>
        <v>#N/A</v>
      </c>
      <c r="S2523" s="135" t="e">
        <f t="shared" ca="1" si="215"/>
        <v>#N/A</v>
      </c>
    </row>
    <row r="2524" spans="1:21">
      <c r="A2524" s="133">
        <f t="shared" si="216"/>
        <v>43</v>
      </c>
      <c r="E2524" s="133">
        <v>3</v>
      </c>
      <c r="F2524" s="135" t="e">
        <f t="shared" ca="1" si="212"/>
        <v>#N/A</v>
      </c>
      <c r="J2524" s="135" t="e">
        <f t="shared" ca="1" si="213"/>
        <v>#N/A</v>
      </c>
      <c r="N2524" s="135" t="e">
        <f t="shared" ca="1" si="214"/>
        <v>#N/A</v>
      </c>
      <c r="S2524" s="135" t="e">
        <f t="shared" ca="1" si="215"/>
        <v>#N/A</v>
      </c>
    </row>
    <row r="2525" spans="1:21">
      <c r="A2525" s="133">
        <f t="shared" si="216"/>
        <v>43</v>
      </c>
      <c r="E2525" s="133">
        <v>4</v>
      </c>
      <c r="F2525" s="135" t="e">
        <f t="shared" ca="1" si="212"/>
        <v>#N/A</v>
      </c>
      <c r="J2525" s="135" t="e">
        <f t="shared" ca="1" si="213"/>
        <v>#N/A</v>
      </c>
      <c r="N2525" s="135" t="e">
        <f t="shared" ca="1" si="214"/>
        <v>#N/A</v>
      </c>
      <c r="S2525" s="135" t="e">
        <f t="shared" ca="1" si="215"/>
        <v>#N/A</v>
      </c>
    </row>
    <row r="2526" spans="1:21">
      <c r="A2526" s="133">
        <f t="shared" si="216"/>
        <v>43</v>
      </c>
      <c r="E2526" s="133">
        <v>5</v>
      </c>
      <c r="F2526" s="135" t="e">
        <f t="shared" ca="1" si="212"/>
        <v>#N/A</v>
      </c>
      <c r="J2526" s="135" t="e">
        <f t="shared" ca="1" si="213"/>
        <v>#N/A</v>
      </c>
      <c r="N2526" s="135" t="e">
        <f t="shared" ca="1" si="214"/>
        <v>#N/A</v>
      </c>
      <c r="S2526" s="135" t="e">
        <f t="shared" ca="1" si="215"/>
        <v>#N/A</v>
      </c>
    </row>
    <row r="2527" spans="1:21">
      <c r="A2527" s="133">
        <f t="shared" si="216"/>
        <v>43</v>
      </c>
      <c r="E2527" s="133">
        <v>6</v>
      </c>
      <c r="F2527" s="135" t="e">
        <f t="shared" ca="1" si="212"/>
        <v>#N/A</v>
      </c>
      <c r="J2527" s="135" t="e">
        <f t="shared" ca="1" si="213"/>
        <v>#N/A</v>
      </c>
      <c r="N2527" s="135" t="e">
        <f t="shared" ca="1" si="214"/>
        <v>#N/A</v>
      </c>
      <c r="S2527" s="135" t="e">
        <f t="shared" ca="1" si="215"/>
        <v>#N/A</v>
      </c>
    </row>
    <row r="2528" spans="1:21">
      <c r="A2528" s="133">
        <f t="shared" si="216"/>
        <v>43</v>
      </c>
      <c r="E2528" s="133">
        <v>7</v>
      </c>
      <c r="F2528" s="135" t="e">
        <f t="shared" ca="1" si="212"/>
        <v>#N/A</v>
      </c>
      <c r="J2528" s="135" t="e">
        <f t="shared" ca="1" si="213"/>
        <v>#N/A</v>
      </c>
      <c r="N2528" s="135" t="e">
        <f t="shared" ca="1" si="214"/>
        <v>#N/A</v>
      </c>
      <c r="S2528" s="135" t="e">
        <f t="shared" ca="1" si="215"/>
        <v>#N/A</v>
      </c>
    </row>
    <row r="2529" spans="1:19">
      <c r="A2529" s="133">
        <f t="shared" si="216"/>
        <v>43</v>
      </c>
      <c r="E2529" s="133">
        <v>8</v>
      </c>
      <c r="F2529" s="135" t="e">
        <f t="shared" ca="1" si="212"/>
        <v>#N/A</v>
      </c>
      <c r="J2529" s="135" t="e">
        <f t="shared" ca="1" si="213"/>
        <v>#N/A</v>
      </c>
      <c r="N2529" s="135" t="e">
        <f t="shared" ca="1" si="214"/>
        <v>#N/A</v>
      </c>
      <c r="S2529" s="135" t="e">
        <f t="shared" ca="1" si="215"/>
        <v>#N/A</v>
      </c>
    </row>
    <row r="2530" spans="1:19">
      <c r="A2530" s="133">
        <f t="shared" si="216"/>
        <v>43</v>
      </c>
      <c r="E2530" s="133">
        <v>9</v>
      </c>
      <c r="F2530" s="135" t="e">
        <f t="shared" ca="1" si="212"/>
        <v>#N/A</v>
      </c>
      <c r="J2530" s="135" t="e">
        <f t="shared" ca="1" si="213"/>
        <v>#N/A</v>
      </c>
      <c r="N2530" s="135" t="e">
        <f t="shared" ca="1" si="214"/>
        <v>#N/A</v>
      </c>
      <c r="S2530" s="135" t="e">
        <f t="shared" ca="1" si="215"/>
        <v>#N/A</v>
      </c>
    </row>
    <row r="2531" spans="1:19">
      <c r="A2531" s="133">
        <f t="shared" si="216"/>
        <v>43</v>
      </c>
      <c r="E2531" s="133">
        <v>10</v>
      </c>
      <c r="F2531" s="135" t="e">
        <f t="shared" ca="1" si="212"/>
        <v>#N/A</v>
      </c>
      <c r="N2531" s="135" t="e">
        <f t="shared" ca="1" si="214"/>
        <v>#N/A</v>
      </c>
      <c r="S2531" s="135" t="e">
        <f t="shared" ca="1" si="215"/>
        <v>#N/A</v>
      </c>
    </row>
    <row r="2532" spans="1:19">
      <c r="A2532" s="133">
        <f t="shared" si="216"/>
        <v>43</v>
      </c>
      <c r="E2532" s="133">
        <v>11</v>
      </c>
      <c r="F2532" s="135" t="e">
        <f t="shared" ca="1" si="212"/>
        <v>#N/A</v>
      </c>
      <c r="N2532" s="135" t="e">
        <f t="shared" ca="1" si="214"/>
        <v>#N/A</v>
      </c>
      <c r="S2532" s="135" t="e">
        <f t="shared" ca="1" si="215"/>
        <v>#N/A</v>
      </c>
    </row>
    <row r="2533" spans="1:19">
      <c r="A2533" s="133">
        <f t="shared" si="216"/>
        <v>43</v>
      </c>
      <c r="E2533" s="133">
        <v>12</v>
      </c>
      <c r="F2533" s="135" t="e">
        <f t="shared" ca="1" si="212"/>
        <v>#N/A</v>
      </c>
      <c r="N2533" s="135" t="e">
        <f t="shared" ca="1" si="214"/>
        <v>#N/A</v>
      </c>
      <c r="S2533" s="135" t="e">
        <f t="shared" ca="1" si="215"/>
        <v>#N/A</v>
      </c>
    </row>
    <row r="2534" spans="1:19">
      <c r="A2534" s="133">
        <f t="shared" si="216"/>
        <v>43</v>
      </c>
      <c r="E2534" s="133">
        <v>13</v>
      </c>
      <c r="F2534" s="135" t="e">
        <f t="shared" ca="1" si="212"/>
        <v>#N/A</v>
      </c>
      <c r="N2534" s="135" t="e">
        <f t="shared" ca="1" si="214"/>
        <v>#N/A</v>
      </c>
      <c r="S2534" s="135" t="e">
        <f t="shared" ca="1" si="215"/>
        <v>#N/A</v>
      </c>
    </row>
    <row r="2535" spans="1:19">
      <c r="A2535" s="133">
        <f t="shared" si="216"/>
        <v>43</v>
      </c>
      <c r="E2535" s="133">
        <v>14</v>
      </c>
      <c r="F2535" s="135" t="e">
        <f t="shared" ca="1" si="212"/>
        <v>#N/A</v>
      </c>
      <c r="N2535" s="135" t="e">
        <f t="shared" ca="1" si="214"/>
        <v>#N/A</v>
      </c>
      <c r="S2535" s="135" t="e">
        <f t="shared" ca="1" si="215"/>
        <v>#N/A</v>
      </c>
    </row>
    <row r="2536" spans="1:19">
      <c r="A2536" s="133">
        <f t="shared" si="216"/>
        <v>43</v>
      </c>
      <c r="E2536" s="133">
        <v>15</v>
      </c>
      <c r="F2536" s="135" t="e">
        <f t="shared" ca="1" si="212"/>
        <v>#N/A</v>
      </c>
      <c r="N2536" s="135" t="e">
        <f t="shared" ca="1" si="214"/>
        <v>#N/A</v>
      </c>
      <c r="S2536" s="135" t="e">
        <f t="shared" ca="1" si="215"/>
        <v>#N/A</v>
      </c>
    </row>
    <row r="2537" spans="1:19">
      <c r="A2537" s="133">
        <f t="shared" si="216"/>
        <v>43</v>
      </c>
      <c r="E2537" s="133">
        <v>16</v>
      </c>
      <c r="F2537" s="135" t="e">
        <f t="shared" ca="1" si="212"/>
        <v>#N/A</v>
      </c>
      <c r="N2537" s="135" t="e">
        <f t="shared" ca="1" si="214"/>
        <v>#N/A</v>
      </c>
      <c r="S2537" s="135" t="e">
        <f t="shared" ca="1" si="215"/>
        <v>#N/A</v>
      </c>
    </row>
    <row r="2538" spans="1:19">
      <c r="A2538" s="133">
        <f t="shared" si="216"/>
        <v>43</v>
      </c>
      <c r="E2538" s="133">
        <v>17</v>
      </c>
      <c r="F2538" s="135" t="e">
        <f t="shared" ca="1" si="212"/>
        <v>#N/A</v>
      </c>
      <c r="N2538" s="135" t="e">
        <f t="shared" ca="1" si="214"/>
        <v>#N/A</v>
      </c>
      <c r="S2538" s="135" t="e">
        <f t="shared" ca="1" si="215"/>
        <v>#N/A</v>
      </c>
    </row>
    <row r="2539" spans="1:19">
      <c r="A2539" s="133">
        <f t="shared" si="216"/>
        <v>43</v>
      </c>
      <c r="E2539" s="133">
        <v>18</v>
      </c>
      <c r="F2539" s="135" t="e">
        <f t="shared" ca="1" si="212"/>
        <v>#N/A</v>
      </c>
      <c r="N2539" s="135" t="e">
        <f t="shared" ca="1" si="214"/>
        <v>#N/A</v>
      </c>
      <c r="S2539" s="135" t="e">
        <f t="shared" ca="1" si="215"/>
        <v>#N/A</v>
      </c>
    </row>
    <row r="2540" spans="1:19">
      <c r="A2540" s="133">
        <f t="shared" si="216"/>
        <v>43</v>
      </c>
      <c r="E2540" s="133">
        <v>19</v>
      </c>
      <c r="F2540" s="135" t="e">
        <f t="shared" ca="1" si="212"/>
        <v>#N/A</v>
      </c>
      <c r="N2540" s="135" t="e">
        <f t="shared" ca="1" si="214"/>
        <v>#N/A</v>
      </c>
      <c r="S2540" s="135" t="e">
        <f t="shared" ca="1" si="215"/>
        <v>#N/A</v>
      </c>
    </row>
    <row r="2541" spans="1:19">
      <c r="A2541" s="133">
        <f t="shared" si="216"/>
        <v>43</v>
      </c>
      <c r="E2541" s="133">
        <v>20</v>
      </c>
      <c r="F2541" s="135" t="e">
        <f t="shared" ca="1" si="212"/>
        <v>#N/A</v>
      </c>
      <c r="N2541" s="135" t="e">
        <f t="shared" ca="1" si="214"/>
        <v>#N/A</v>
      </c>
      <c r="S2541" s="135" t="e">
        <f t="shared" ca="1" si="215"/>
        <v>#N/A</v>
      </c>
    </row>
    <row r="2542" spans="1:19">
      <c r="A2542" s="133">
        <f t="shared" si="216"/>
        <v>43</v>
      </c>
      <c r="E2542" s="133">
        <v>21</v>
      </c>
      <c r="F2542" s="135" t="e">
        <f t="shared" ca="1" si="212"/>
        <v>#N/A</v>
      </c>
      <c r="N2542" s="135" t="e">
        <f t="shared" ca="1" si="214"/>
        <v>#N/A</v>
      </c>
      <c r="S2542" s="135" t="e">
        <f t="shared" ca="1" si="215"/>
        <v>#N/A</v>
      </c>
    </row>
    <row r="2543" spans="1:19">
      <c r="A2543" s="133">
        <f t="shared" si="216"/>
        <v>43</v>
      </c>
      <c r="E2543" s="133">
        <v>22</v>
      </c>
      <c r="F2543" s="135" t="e">
        <f t="shared" ca="1" si="212"/>
        <v>#N/A</v>
      </c>
      <c r="N2543" s="135" t="e">
        <f t="shared" ca="1" si="214"/>
        <v>#N/A</v>
      </c>
      <c r="S2543" s="135" t="e">
        <f t="shared" ca="1" si="215"/>
        <v>#N/A</v>
      </c>
    </row>
    <row r="2544" spans="1:19">
      <c r="A2544" s="133">
        <f t="shared" si="216"/>
        <v>43</v>
      </c>
      <c r="E2544" s="133">
        <v>23</v>
      </c>
      <c r="F2544" s="135" t="e">
        <f t="shared" ca="1" si="212"/>
        <v>#N/A</v>
      </c>
      <c r="N2544" s="135" t="e">
        <f t="shared" ca="1" si="214"/>
        <v>#N/A</v>
      </c>
      <c r="S2544" s="135" t="e">
        <f t="shared" ca="1" si="215"/>
        <v>#N/A</v>
      </c>
    </row>
    <row r="2545" spans="1:19">
      <c r="A2545" s="133">
        <f t="shared" si="216"/>
        <v>43</v>
      </c>
      <c r="E2545" s="133">
        <v>24</v>
      </c>
      <c r="S2545" s="135" t="e">
        <f t="shared" ca="1" si="215"/>
        <v>#N/A</v>
      </c>
    </row>
    <row r="2546" spans="1:19">
      <c r="A2546" s="133">
        <f t="shared" si="216"/>
        <v>43</v>
      </c>
      <c r="E2546" s="133">
        <v>25</v>
      </c>
      <c r="S2546" s="135" t="e">
        <f t="shared" ca="1" si="215"/>
        <v>#N/A</v>
      </c>
    </row>
    <row r="2547" spans="1:19">
      <c r="A2547" s="133">
        <f t="shared" si="216"/>
        <v>43</v>
      </c>
      <c r="E2547" s="133">
        <v>26</v>
      </c>
      <c r="S2547" s="135" t="e">
        <f t="shared" ca="1" si="215"/>
        <v>#N/A</v>
      </c>
    </row>
    <row r="2548" spans="1:19">
      <c r="A2548" s="133">
        <f t="shared" si="216"/>
        <v>43</v>
      </c>
      <c r="E2548" s="133">
        <v>27</v>
      </c>
      <c r="S2548" s="135" t="e">
        <f t="shared" ca="1" si="215"/>
        <v>#N/A</v>
      </c>
    </row>
    <row r="2549" spans="1:19">
      <c r="A2549" s="133">
        <f t="shared" si="216"/>
        <v>43</v>
      </c>
      <c r="E2549" s="133">
        <v>28</v>
      </c>
      <c r="S2549" s="135" t="e">
        <f t="shared" ca="1" si="215"/>
        <v>#N/A</v>
      </c>
    </row>
    <row r="2550" spans="1:19">
      <c r="A2550" s="133">
        <f t="shared" si="216"/>
        <v>43</v>
      </c>
      <c r="E2550" s="133">
        <v>29</v>
      </c>
      <c r="S2550" s="135" t="e">
        <f t="shared" ca="1" si="215"/>
        <v>#N/A</v>
      </c>
    </row>
    <row r="2551" spans="1:19">
      <c r="A2551" s="133">
        <f t="shared" si="216"/>
        <v>43</v>
      </c>
      <c r="E2551" s="133">
        <v>30</v>
      </c>
      <c r="S2551" s="135" t="e">
        <f t="shared" ca="1" si="215"/>
        <v>#N/A</v>
      </c>
    </row>
    <row r="2552" spans="1:19">
      <c r="A2552" s="133">
        <f t="shared" si="216"/>
        <v>43</v>
      </c>
      <c r="E2552" s="133">
        <v>31</v>
      </c>
      <c r="S2552" s="135" t="e">
        <f t="shared" ca="1" si="215"/>
        <v>#N/A</v>
      </c>
    </row>
    <row r="2553" spans="1:19">
      <c r="A2553" s="133">
        <f t="shared" si="216"/>
        <v>43</v>
      </c>
      <c r="E2553" s="133">
        <v>32</v>
      </c>
      <c r="S2553" s="135" t="e">
        <f t="shared" ca="1" si="215"/>
        <v>#N/A</v>
      </c>
    </row>
    <row r="2554" spans="1:19">
      <c r="A2554" s="133">
        <f t="shared" si="216"/>
        <v>43</v>
      </c>
      <c r="E2554" s="133">
        <v>33</v>
      </c>
      <c r="S2554" s="135" t="e">
        <f t="shared" ca="1" si="215"/>
        <v>#N/A</v>
      </c>
    </row>
    <row r="2555" spans="1:19">
      <c r="A2555" s="133">
        <f t="shared" si="216"/>
        <v>43</v>
      </c>
      <c r="E2555" s="133">
        <v>34</v>
      </c>
      <c r="S2555" s="135" t="e">
        <f t="shared" ca="1" si="215"/>
        <v>#N/A</v>
      </c>
    </row>
    <row r="2556" spans="1:19">
      <c r="A2556" s="133">
        <f t="shared" si="216"/>
        <v>43</v>
      </c>
      <c r="E2556" s="133">
        <v>35</v>
      </c>
      <c r="S2556" s="135" t="e">
        <f t="shared" ca="1" si="215"/>
        <v>#N/A</v>
      </c>
    </row>
    <row r="2557" spans="1:19">
      <c r="A2557" s="133">
        <f t="shared" si="216"/>
        <v>43</v>
      </c>
      <c r="E2557" s="133">
        <v>36</v>
      </c>
      <c r="S2557" s="135" t="e">
        <f t="shared" ca="1" si="215"/>
        <v>#N/A</v>
      </c>
    </row>
    <row r="2558" spans="1:19">
      <c r="A2558" s="133">
        <f t="shared" si="216"/>
        <v>43</v>
      </c>
      <c r="E2558" s="133">
        <v>37</v>
      </c>
      <c r="S2558" s="135" t="e">
        <f t="shared" ca="1" si="215"/>
        <v>#N/A</v>
      </c>
    </row>
    <row r="2559" spans="1:19">
      <c r="A2559" s="133">
        <f t="shared" si="216"/>
        <v>43</v>
      </c>
      <c r="E2559" s="133">
        <v>38</v>
      </c>
      <c r="S2559" s="135" t="e">
        <f t="shared" ca="1" si="215"/>
        <v>#N/A</v>
      </c>
    </row>
    <row r="2560" spans="1:19">
      <c r="A2560" s="133">
        <f t="shared" si="216"/>
        <v>43</v>
      </c>
      <c r="E2560" s="133">
        <v>39</v>
      </c>
      <c r="S2560" s="135" t="e">
        <f t="shared" ca="1" si="215"/>
        <v>#N/A</v>
      </c>
    </row>
    <row r="2561" spans="1:19">
      <c r="A2561" s="133">
        <f t="shared" si="216"/>
        <v>43</v>
      </c>
      <c r="E2561" s="133">
        <v>40</v>
      </c>
      <c r="S2561" s="135" t="e">
        <f t="shared" ca="1" si="215"/>
        <v>#N/A</v>
      </c>
    </row>
    <row r="2562" spans="1:19">
      <c r="A2562" s="133">
        <f t="shared" si="216"/>
        <v>43</v>
      </c>
      <c r="E2562" s="133">
        <v>41</v>
      </c>
      <c r="S2562" s="135" t="e">
        <f t="shared" ca="1" si="215"/>
        <v>#N/A</v>
      </c>
    </row>
    <row r="2563" spans="1:19">
      <c r="A2563" s="133">
        <f t="shared" si="216"/>
        <v>43</v>
      </c>
      <c r="E2563" s="133">
        <v>42</v>
      </c>
      <c r="S2563" s="135" t="e">
        <f t="shared" ca="1" si="215"/>
        <v>#N/A</v>
      </c>
    </row>
    <row r="2564" spans="1:19">
      <c r="A2564" s="133">
        <f t="shared" si="216"/>
        <v>43</v>
      </c>
      <c r="E2564" s="133">
        <v>43</v>
      </c>
      <c r="S2564" s="135" t="e">
        <f t="shared" ca="1" si="215"/>
        <v>#N/A</v>
      </c>
    </row>
    <row r="2565" spans="1:19">
      <c r="A2565" s="133">
        <f t="shared" si="216"/>
        <v>43</v>
      </c>
      <c r="E2565" s="133">
        <v>44</v>
      </c>
      <c r="S2565" s="135" t="e">
        <f t="shared" ca="1" si="215"/>
        <v>#N/A</v>
      </c>
    </row>
    <row r="2566" spans="1:19">
      <c r="A2566" s="133">
        <f t="shared" si="216"/>
        <v>43</v>
      </c>
      <c r="E2566" s="133">
        <v>45</v>
      </c>
      <c r="S2566" s="135" t="e">
        <f t="shared" ca="1" si="215"/>
        <v>#N/A</v>
      </c>
    </row>
    <row r="2567" spans="1:19">
      <c r="A2567" s="133">
        <f t="shared" si="216"/>
        <v>43</v>
      </c>
      <c r="E2567" s="133">
        <v>46</v>
      </c>
      <c r="S2567" s="135" t="e">
        <f t="shared" ca="1" si="215"/>
        <v>#N/A</v>
      </c>
    </row>
    <row r="2568" spans="1:19">
      <c r="A2568" s="133">
        <f t="shared" si="216"/>
        <v>43</v>
      </c>
      <c r="E2568" s="133">
        <v>47</v>
      </c>
      <c r="S2568" s="135" t="e">
        <f t="shared" ca="1" si="215"/>
        <v>#N/A</v>
      </c>
    </row>
    <row r="2569" spans="1:19">
      <c r="A2569" s="133">
        <f t="shared" si="216"/>
        <v>43</v>
      </c>
      <c r="E2569" s="133">
        <v>48</v>
      </c>
      <c r="S2569" s="135" t="e">
        <f t="shared" ca="1" si="215"/>
        <v>#N/A</v>
      </c>
    </row>
    <row r="2570" spans="1:19">
      <c r="A2570" s="133">
        <f t="shared" si="216"/>
        <v>43</v>
      </c>
      <c r="E2570" s="133">
        <v>49</v>
      </c>
      <c r="S2570" s="135" t="e">
        <f t="shared" ca="1" si="215"/>
        <v>#N/A</v>
      </c>
    </row>
    <row r="2571" spans="1:19">
      <c r="A2571" s="133">
        <f t="shared" si="216"/>
        <v>43</v>
      </c>
      <c r="E2571" s="133">
        <v>50</v>
      </c>
      <c r="S2571" s="135" t="e">
        <f t="shared" ca="1" si="215"/>
        <v>#N/A</v>
      </c>
    </row>
    <row r="2572" spans="1:19">
      <c r="A2572" s="133">
        <f t="shared" si="216"/>
        <v>43</v>
      </c>
      <c r="E2572" s="133">
        <v>51</v>
      </c>
      <c r="S2572" s="135" t="e">
        <f t="shared" ca="1" si="215"/>
        <v>#N/A</v>
      </c>
    </row>
    <row r="2573" spans="1:19">
      <c r="A2573" s="133">
        <f t="shared" si="216"/>
        <v>43</v>
      </c>
      <c r="E2573" s="133">
        <v>52</v>
      </c>
      <c r="S2573" s="135" t="e">
        <f t="shared" ca="1" si="215"/>
        <v>#N/A</v>
      </c>
    </row>
    <row r="2582" spans="1:21">
      <c r="A2582" s="133">
        <f>(ROW()+58)/60</f>
        <v>44</v>
      </c>
      <c r="B2582" s="134">
        <f ca="1">INDIRECT("select!E"&amp;TEXT($B$1+A2582,"#"))</f>
        <v>0</v>
      </c>
      <c r="C2582" s="133" t="e">
        <f ca="1">VLOOKUP(B2582,$A$3181:$D$3190,4,0)</f>
        <v>#N/A</v>
      </c>
      <c r="D2582" s="133" t="e">
        <f ca="1">VLOOKUP(B2582,$A$3181:$D$3190,3,0)</f>
        <v>#N/A</v>
      </c>
      <c r="E2582" s="133">
        <v>1</v>
      </c>
      <c r="F2582" s="135" t="e">
        <f t="shared" ref="F2582:F2604" ca="1" si="217">IF(E2582&lt;=INDIRECT("D$"&amp;TEXT(ROW()-E2582+1,"#")),INDIRECT("E$"&amp;TEXT($F$1+INDIRECT("C$"&amp;TEXT(ROW()-E2582+1,"#"))+E2582-1,"#")),"")</f>
        <v>#N/A</v>
      </c>
      <c r="G2582" s="134">
        <f ca="1">INDIRECT("select!G"&amp;TEXT($B$1+A2582,"#"))</f>
        <v>0</v>
      </c>
      <c r="H2582" s="133" t="e">
        <f ca="1">VLOOKUP(G2582,E$3181:G$3219,3,0)</f>
        <v>#N/A</v>
      </c>
      <c r="I2582" s="133" t="e">
        <f ca="1">VLOOKUP(G2582,E$3181:G$3219,2,0)</f>
        <v>#N/A</v>
      </c>
      <c r="J2582" s="135" t="e">
        <f t="shared" ref="J2582:J2590" ca="1" si="218">IF(E2582&lt;=INDIRECT("I$"&amp;TEXT(ROW()-E2582+1,"#")),INDIRECT("H$"&amp;TEXT($F$1+INDIRECT("H$"&amp;TEXT(ROW()-E2582+1,"#"))+E2582-1,"#")),"")</f>
        <v>#N/A</v>
      </c>
      <c r="K2582" s="136">
        <f ca="1">INDIRECT("select!H"&amp;TEXT($B$1+A2582,"#"))</f>
        <v>0</v>
      </c>
      <c r="L2582" s="133" t="e">
        <f ca="1">VLOOKUP(K2582,H$3181:J$3287,3,0)</f>
        <v>#N/A</v>
      </c>
      <c r="M2582" s="133" t="e">
        <f ca="1">VLOOKUP(K2582,H$3181:J$3287,2,0)</f>
        <v>#N/A</v>
      </c>
      <c r="N2582" s="135" t="e">
        <f t="shared" ref="N2582:N2604" ca="1" si="219">IF(E2582&lt;=INDIRECT("M$"&amp;TEXT(ROW()-E2582+1,"#")),INDIRECT("K$"&amp;TEXT($F$1+INDIRECT("L$"&amp;TEXT(ROW()-E2582+1,"#"))+E2582-1,"#")),"")</f>
        <v>#N/A</v>
      </c>
      <c r="O2582" s="136">
        <f ca="1">INDIRECT("select!I"&amp;TEXT($B$1+A2582,"#"))</f>
        <v>0</v>
      </c>
      <c r="Q2582" s="133" t="e">
        <f ca="1">VLOOKUP(O2582,K$3181:O$3570,5,0)</f>
        <v>#N/A</v>
      </c>
      <c r="R2582" s="133" t="e">
        <f ca="1">VLOOKUP(O2582,K$3181:O$3570,4,0)</f>
        <v>#N/A</v>
      </c>
      <c r="S2582" s="135" t="e">
        <f t="shared" ref="S2582:S2633" ca="1" si="220">IF(E2582&lt;=INDIRECT("R$"&amp;TEXT(ROW()-E2582+1,"#")),INDIRECT("P$"&amp;TEXT($F$1+INDIRECT("Q$"&amp;TEXT(ROW()-E2582+1,"#"))+E2582-1,"#")),"")</f>
        <v>#N/A</v>
      </c>
      <c r="T2582" s="133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3">
        <f t="shared" ref="A2583:A2633" si="221">A2582</f>
        <v>44</v>
      </c>
      <c r="E2583" s="133">
        <v>2</v>
      </c>
      <c r="F2583" s="135" t="e">
        <f t="shared" ca="1" si="217"/>
        <v>#N/A</v>
      </c>
      <c r="J2583" s="135" t="e">
        <f t="shared" ca="1" si="218"/>
        <v>#N/A</v>
      </c>
      <c r="N2583" s="135" t="e">
        <f t="shared" ca="1" si="219"/>
        <v>#N/A</v>
      </c>
      <c r="S2583" s="135" t="e">
        <f t="shared" ca="1" si="220"/>
        <v>#N/A</v>
      </c>
    </row>
    <row r="2584" spans="1:21">
      <c r="A2584" s="133">
        <f t="shared" si="221"/>
        <v>44</v>
      </c>
      <c r="E2584" s="133">
        <v>3</v>
      </c>
      <c r="F2584" s="135" t="e">
        <f t="shared" ca="1" si="217"/>
        <v>#N/A</v>
      </c>
      <c r="J2584" s="135" t="e">
        <f t="shared" ca="1" si="218"/>
        <v>#N/A</v>
      </c>
      <c r="N2584" s="135" t="e">
        <f t="shared" ca="1" si="219"/>
        <v>#N/A</v>
      </c>
      <c r="S2584" s="135" t="e">
        <f t="shared" ca="1" si="220"/>
        <v>#N/A</v>
      </c>
    </row>
    <row r="2585" spans="1:21">
      <c r="A2585" s="133">
        <f t="shared" si="221"/>
        <v>44</v>
      </c>
      <c r="E2585" s="133">
        <v>4</v>
      </c>
      <c r="F2585" s="135" t="e">
        <f t="shared" ca="1" si="217"/>
        <v>#N/A</v>
      </c>
      <c r="J2585" s="135" t="e">
        <f t="shared" ca="1" si="218"/>
        <v>#N/A</v>
      </c>
      <c r="N2585" s="135" t="e">
        <f t="shared" ca="1" si="219"/>
        <v>#N/A</v>
      </c>
      <c r="S2585" s="135" t="e">
        <f t="shared" ca="1" si="220"/>
        <v>#N/A</v>
      </c>
    </row>
    <row r="2586" spans="1:21">
      <c r="A2586" s="133">
        <f t="shared" si="221"/>
        <v>44</v>
      </c>
      <c r="E2586" s="133">
        <v>5</v>
      </c>
      <c r="F2586" s="135" t="e">
        <f t="shared" ca="1" si="217"/>
        <v>#N/A</v>
      </c>
      <c r="J2586" s="135" t="e">
        <f t="shared" ca="1" si="218"/>
        <v>#N/A</v>
      </c>
      <c r="N2586" s="135" t="e">
        <f t="shared" ca="1" si="219"/>
        <v>#N/A</v>
      </c>
      <c r="S2586" s="135" t="e">
        <f t="shared" ca="1" si="220"/>
        <v>#N/A</v>
      </c>
    </row>
    <row r="2587" spans="1:21">
      <c r="A2587" s="133">
        <f t="shared" si="221"/>
        <v>44</v>
      </c>
      <c r="E2587" s="133">
        <v>6</v>
      </c>
      <c r="F2587" s="135" t="e">
        <f t="shared" ca="1" si="217"/>
        <v>#N/A</v>
      </c>
      <c r="J2587" s="135" t="e">
        <f t="shared" ca="1" si="218"/>
        <v>#N/A</v>
      </c>
      <c r="N2587" s="135" t="e">
        <f t="shared" ca="1" si="219"/>
        <v>#N/A</v>
      </c>
      <c r="S2587" s="135" t="e">
        <f t="shared" ca="1" si="220"/>
        <v>#N/A</v>
      </c>
    </row>
    <row r="2588" spans="1:21">
      <c r="A2588" s="133">
        <f t="shared" si="221"/>
        <v>44</v>
      </c>
      <c r="E2588" s="133">
        <v>7</v>
      </c>
      <c r="F2588" s="135" t="e">
        <f t="shared" ca="1" si="217"/>
        <v>#N/A</v>
      </c>
      <c r="J2588" s="135" t="e">
        <f t="shared" ca="1" si="218"/>
        <v>#N/A</v>
      </c>
      <c r="N2588" s="135" t="e">
        <f t="shared" ca="1" si="219"/>
        <v>#N/A</v>
      </c>
      <c r="S2588" s="135" t="e">
        <f t="shared" ca="1" si="220"/>
        <v>#N/A</v>
      </c>
    </row>
    <row r="2589" spans="1:21">
      <c r="A2589" s="133">
        <f t="shared" si="221"/>
        <v>44</v>
      </c>
      <c r="E2589" s="133">
        <v>8</v>
      </c>
      <c r="F2589" s="135" t="e">
        <f t="shared" ca="1" si="217"/>
        <v>#N/A</v>
      </c>
      <c r="J2589" s="135" t="e">
        <f t="shared" ca="1" si="218"/>
        <v>#N/A</v>
      </c>
      <c r="N2589" s="135" t="e">
        <f t="shared" ca="1" si="219"/>
        <v>#N/A</v>
      </c>
      <c r="S2589" s="135" t="e">
        <f t="shared" ca="1" si="220"/>
        <v>#N/A</v>
      </c>
    </row>
    <row r="2590" spans="1:21">
      <c r="A2590" s="133">
        <f t="shared" si="221"/>
        <v>44</v>
      </c>
      <c r="E2590" s="133">
        <v>9</v>
      </c>
      <c r="F2590" s="135" t="e">
        <f t="shared" ca="1" si="217"/>
        <v>#N/A</v>
      </c>
      <c r="J2590" s="135" t="e">
        <f t="shared" ca="1" si="218"/>
        <v>#N/A</v>
      </c>
      <c r="N2590" s="135" t="e">
        <f t="shared" ca="1" si="219"/>
        <v>#N/A</v>
      </c>
      <c r="S2590" s="135" t="e">
        <f t="shared" ca="1" si="220"/>
        <v>#N/A</v>
      </c>
    </row>
    <row r="2591" spans="1:21">
      <c r="A2591" s="133">
        <f t="shared" si="221"/>
        <v>44</v>
      </c>
      <c r="E2591" s="133">
        <v>10</v>
      </c>
      <c r="F2591" s="135" t="e">
        <f t="shared" ca="1" si="217"/>
        <v>#N/A</v>
      </c>
      <c r="N2591" s="135" t="e">
        <f t="shared" ca="1" si="219"/>
        <v>#N/A</v>
      </c>
      <c r="S2591" s="135" t="e">
        <f t="shared" ca="1" si="220"/>
        <v>#N/A</v>
      </c>
    </row>
    <row r="2592" spans="1:21">
      <c r="A2592" s="133">
        <f t="shared" si="221"/>
        <v>44</v>
      </c>
      <c r="E2592" s="133">
        <v>11</v>
      </c>
      <c r="F2592" s="135" t="e">
        <f t="shared" ca="1" si="217"/>
        <v>#N/A</v>
      </c>
      <c r="N2592" s="135" t="e">
        <f t="shared" ca="1" si="219"/>
        <v>#N/A</v>
      </c>
      <c r="S2592" s="135" t="e">
        <f t="shared" ca="1" si="220"/>
        <v>#N/A</v>
      </c>
    </row>
    <row r="2593" spans="1:19">
      <c r="A2593" s="133">
        <f t="shared" si="221"/>
        <v>44</v>
      </c>
      <c r="E2593" s="133">
        <v>12</v>
      </c>
      <c r="F2593" s="135" t="e">
        <f t="shared" ca="1" si="217"/>
        <v>#N/A</v>
      </c>
      <c r="N2593" s="135" t="e">
        <f t="shared" ca="1" si="219"/>
        <v>#N/A</v>
      </c>
      <c r="S2593" s="135" t="e">
        <f t="shared" ca="1" si="220"/>
        <v>#N/A</v>
      </c>
    </row>
    <row r="2594" spans="1:19">
      <c r="A2594" s="133">
        <f t="shared" si="221"/>
        <v>44</v>
      </c>
      <c r="E2594" s="133">
        <v>13</v>
      </c>
      <c r="F2594" s="135" t="e">
        <f t="shared" ca="1" si="217"/>
        <v>#N/A</v>
      </c>
      <c r="N2594" s="135" t="e">
        <f t="shared" ca="1" si="219"/>
        <v>#N/A</v>
      </c>
      <c r="S2594" s="135" t="e">
        <f t="shared" ca="1" si="220"/>
        <v>#N/A</v>
      </c>
    </row>
    <row r="2595" spans="1:19">
      <c r="A2595" s="133">
        <f t="shared" si="221"/>
        <v>44</v>
      </c>
      <c r="E2595" s="133">
        <v>14</v>
      </c>
      <c r="F2595" s="135" t="e">
        <f t="shared" ca="1" si="217"/>
        <v>#N/A</v>
      </c>
      <c r="N2595" s="135" t="e">
        <f t="shared" ca="1" si="219"/>
        <v>#N/A</v>
      </c>
      <c r="S2595" s="135" t="e">
        <f t="shared" ca="1" si="220"/>
        <v>#N/A</v>
      </c>
    </row>
    <row r="2596" spans="1:19">
      <c r="A2596" s="133">
        <f t="shared" si="221"/>
        <v>44</v>
      </c>
      <c r="E2596" s="133">
        <v>15</v>
      </c>
      <c r="F2596" s="135" t="e">
        <f t="shared" ca="1" si="217"/>
        <v>#N/A</v>
      </c>
      <c r="N2596" s="135" t="e">
        <f t="shared" ca="1" si="219"/>
        <v>#N/A</v>
      </c>
      <c r="S2596" s="135" t="e">
        <f t="shared" ca="1" si="220"/>
        <v>#N/A</v>
      </c>
    </row>
    <row r="2597" spans="1:19">
      <c r="A2597" s="133">
        <f t="shared" si="221"/>
        <v>44</v>
      </c>
      <c r="E2597" s="133">
        <v>16</v>
      </c>
      <c r="F2597" s="135" t="e">
        <f t="shared" ca="1" si="217"/>
        <v>#N/A</v>
      </c>
      <c r="N2597" s="135" t="e">
        <f t="shared" ca="1" si="219"/>
        <v>#N/A</v>
      </c>
      <c r="S2597" s="135" t="e">
        <f t="shared" ca="1" si="220"/>
        <v>#N/A</v>
      </c>
    </row>
    <row r="2598" spans="1:19">
      <c r="A2598" s="133">
        <f t="shared" si="221"/>
        <v>44</v>
      </c>
      <c r="E2598" s="133">
        <v>17</v>
      </c>
      <c r="F2598" s="135" t="e">
        <f t="shared" ca="1" si="217"/>
        <v>#N/A</v>
      </c>
      <c r="N2598" s="135" t="e">
        <f t="shared" ca="1" si="219"/>
        <v>#N/A</v>
      </c>
      <c r="S2598" s="135" t="e">
        <f t="shared" ca="1" si="220"/>
        <v>#N/A</v>
      </c>
    </row>
    <row r="2599" spans="1:19">
      <c r="A2599" s="133">
        <f t="shared" si="221"/>
        <v>44</v>
      </c>
      <c r="E2599" s="133">
        <v>18</v>
      </c>
      <c r="F2599" s="135" t="e">
        <f t="shared" ca="1" si="217"/>
        <v>#N/A</v>
      </c>
      <c r="N2599" s="135" t="e">
        <f t="shared" ca="1" si="219"/>
        <v>#N/A</v>
      </c>
      <c r="S2599" s="135" t="e">
        <f t="shared" ca="1" si="220"/>
        <v>#N/A</v>
      </c>
    </row>
    <row r="2600" spans="1:19">
      <c r="A2600" s="133">
        <f t="shared" si="221"/>
        <v>44</v>
      </c>
      <c r="E2600" s="133">
        <v>19</v>
      </c>
      <c r="F2600" s="135" t="e">
        <f t="shared" ca="1" si="217"/>
        <v>#N/A</v>
      </c>
      <c r="N2600" s="135" t="e">
        <f t="shared" ca="1" si="219"/>
        <v>#N/A</v>
      </c>
      <c r="S2600" s="135" t="e">
        <f t="shared" ca="1" si="220"/>
        <v>#N/A</v>
      </c>
    </row>
    <row r="2601" spans="1:19">
      <c r="A2601" s="133">
        <f t="shared" si="221"/>
        <v>44</v>
      </c>
      <c r="E2601" s="133">
        <v>20</v>
      </c>
      <c r="F2601" s="135" t="e">
        <f t="shared" ca="1" si="217"/>
        <v>#N/A</v>
      </c>
      <c r="N2601" s="135" t="e">
        <f t="shared" ca="1" si="219"/>
        <v>#N/A</v>
      </c>
      <c r="S2601" s="135" t="e">
        <f t="shared" ca="1" si="220"/>
        <v>#N/A</v>
      </c>
    </row>
    <row r="2602" spans="1:19">
      <c r="A2602" s="133">
        <f t="shared" si="221"/>
        <v>44</v>
      </c>
      <c r="E2602" s="133">
        <v>21</v>
      </c>
      <c r="F2602" s="135" t="e">
        <f t="shared" ca="1" si="217"/>
        <v>#N/A</v>
      </c>
      <c r="N2602" s="135" t="e">
        <f t="shared" ca="1" si="219"/>
        <v>#N/A</v>
      </c>
      <c r="S2602" s="135" t="e">
        <f t="shared" ca="1" si="220"/>
        <v>#N/A</v>
      </c>
    </row>
    <row r="2603" spans="1:19">
      <c r="A2603" s="133">
        <f t="shared" si="221"/>
        <v>44</v>
      </c>
      <c r="E2603" s="133">
        <v>22</v>
      </c>
      <c r="F2603" s="135" t="e">
        <f t="shared" ca="1" si="217"/>
        <v>#N/A</v>
      </c>
      <c r="N2603" s="135" t="e">
        <f t="shared" ca="1" si="219"/>
        <v>#N/A</v>
      </c>
      <c r="S2603" s="135" t="e">
        <f t="shared" ca="1" si="220"/>
        <v>#N/A</v>
      </c>
    </row>
    <row r="2604" spans="1:19">
      <c r="A2604" s="133">
        <f t="shared" si="221"/>
        <v>44</v>
      </c>
      <c r="E2604" s="133">
        <v>23</v>
      </c>
      <c r="F2604" s="135" t="e">
        <f t="shared" ca="1" si="217"/>
        <v>#N/A</v>
      </c>
      <c r="N2604" s="135" t="e">
        <f t="shared" ca="1" si="219"/>
        <v>#N/A</v>
      </c>
      <c r="S2604" s="135" t="e">
        <f t="shared" ca="1" si="220"/>
        <v>#N/A</v>
      </c>
    </row>
    <row r="2605" spans="1:19">
      <c r="A2605" s="133">
        <f t="shared" si="221"/>
        <v>44</v>
      </c>
      <c r="E2605" s="133">
        <v>24</v>
      </c>
      <c r="S2605" s="135" t="e">
        <f t="shared" ca="1" si="220"/>
        <v>#N/A</v>
      </c>
    </row>
    <row r="2606" spans="1:19">
      <c r="A2606" s="133">
        <f t="shared" si="221"/>
        <v>44</v>
      </c>
      <c r="E2606" s="133">
        <v>25</v>
      </c>
      <c r="S2606" s="135" t="e">
        <f t="shared" ca="1" si="220"/>
        <v>#N/A</v>
      </c>
    </row>
    <row r="2607" spans="1:19">
      <c r="A2607" s="133">
        <f t="shared" si="221"/>
        <v>44</v>
      </c>
      <c r="E2607" s="133">
        <v>26</v>
      </c>
      <c r="S2607" s="135" t="e">
        <f t="shared" ca="1" si="220"/>
        <v>#N/A</v>
      </c>
    </row>
    <row r="2608" spans="1:19">
      <c r="A2608" s="133">
        <f t="shared" si="221"/>
        <v>44</v>
      </c>
      <c r="E2608" s="133">
        <v>27</v>
      </c>
      <c r="S2608" s="135" t="e">
        <f t="shared" ca="1" si="220"/>
        <v>#N/A</v>
      </c>
    </row>
    <row r="2609" spans="1:19">
      <c r="A2609" s="133">
        <f t="shared" si="221"/>
        <v>44</v>
      </c>
      <c r="E2609" s="133">
        <v>28</v>
      </c>
      <c r="S2609" s="135" t="e">
        <f t="shared" ca="1" si="220"/>
        <v>#N/A</v>
      </c>
    </row>
    <row r="2610" spans="1:19">
      <c r="A2610" s="133">
        <f t="shared" si="221"/>
        <v>44</v>
      </c>
      <c r="E2610" s="133">
        <v>29</v>
      </c>
      <c r="S2610" s="135" t="e">
        <f t="shared" ca="1" si="220"/>
        <v>#N/A</v>
      </c>
    </row>
    <row r="2611" spans="1:19">
      <c r="A2611" s="133">
        <f t="shared" si="221"/>
        <v>44</v>
      </c>
      <c r="E2611" s="133">
        <v>30</v>
      </c>
      <c r="S2611" s="135" t="e">
        <f t="shared" ca="1" si="220"/>
        <v>#N/A</v>
      </c>
    </row>
    <row r="2612" spans="1:19">
      <c r="A2612" s="133">
        <f t="shared" si="221"/>
        <v>44</v>
      </c>
      <c r="E2612" s="133">
        <v>31</v>
      </c>
      <c r="S2612" s="135" t="e">
        <f t="shared" ca="1" si="220"/>
        <v>#N/A</v>
      </c>
    </row>
    <row r="2613" spans="1:19">
      <c r="A2613" s="133">
        <f t="shared" si="221"/>
        <v>44</v>
      </c>
      <c r="E2613" s="133">
        <v>32</v>
      </c>
      <c r="S2613" s="135" t="e">
        <f t="shared" ca="1" si="220"/>
        <v>#N/A</v>
      </c>
    </row>
    <row r="2614" spans="1:19">
      <c r="A2614" s="133">
        <f t="shared" si="221"/>
        <v>44</v>
      </c>
      <c r="E2614" s="133">
        <v>33</v>
      </c>
      <c r="S2614" s="135" t="e">
        <f t="shared" ca="1" si="220"/>
        <v>#N/A</v>
      </c>
    </row>
    <row r="2615" spans="1:19">
      <c r="A2615" s="133">
        <f t="shared" si="221"/>
        <v>44</v>
      </c>
      <c r="E2615" s="133">
        <v>34</v>
      </c>
      <c r="S2615" s="135" t="e">
        <f t="shared" ca="1" si="220"/>
        <v>#N/A</v>
      </c>
    </row>
    <row r="2616" spans="1:19">
      <c r="A2616" s="133">
        <f t="shared" si="221"/>
        <v>44</v>
      </c>
      <c r="E2616" s="133">
        <v>35</v>
      </c>
      <c r="S2616" s="135" t="e">
        <f t="shared" ca="1" si="220"/>
        <v>#N/A</v>
      </c>
    </row>
    <row r="2617" spans="1:19">
      <c r="A2617" s="133">
        <f t="shared" si="221"/>
        <v>44</v>
      </c>
      <c r="E2617" s="133">
        <v>36</v>
      </c>
      <c r="S2617" s="135" t="e">
        <f t="shared" ca="1" si="220"/>
        <v>#N/A</v>
      </c>
    </row>
    <row r="2618" spans="1:19">
      <c r="A2618" s="133">
        <f t="shared" si="221"/>
        <v>44</v>
      </c>
      <c r="E2618" s="133">
        <v>37</v>
      </c>
      <c r="S2618" s="135" t="e">
        <f t="shared" ca="1" si="220"/>
        <v>#N/A</v>
      </c>
    </row>
    <row r="2619" spans="1:19">
      <c r="A2619" s="133">
        <f t="shared" si="221"/>
        <v>44</v>
      </c>
      <c r="E2619" s="133">
        <v>38</v>
      </c>
      <c r="S2619" s="135" t="e">
        <f t="shared" ca="1" si="220"/>
        <v>#N/A</v>
      </c>
    </row>
    <row r="2620" spans="1:19">
      <c r="A2620" s="133">
        <f t="shared" si="221"/>
        <v>44</v>
      </c>
      <c r="E2620" s="133">
        <v>39</v>
      </c>
      <c r="S2620" s="135" t="e">
        <f t="shared" ca="1" si="220"/>
        <v>#N/A</v>
      </c>
    </row>
    <row r="2621" spans="1:19">
      <c r="A2621" s="133">
        <f t="shared" si="221"/>
        <v>44</v>
      </c>
      <c r="E2621" s="133">
        <v>40</v>
      </c>
      <c r="S2621" s="135" t="e">
        <f t="shared" ca="1" si="220"/>
        <v>#N/A</v>
      </c>
    </row>
    <row r="2622" spans="1:19">
      <c r="A2622" s="133">
        <f t="shared" si="221"/>
        <v>44</v>
      </c>
      <c r="E2622" s="133">
        <v>41</v>
      </c>
      <c r="S2622" s="135" t="e">
        <f t="shared" ca="1" si="220"/>
        <v>#N/A</v>
      </c>
    </row>
    <row r="2623" spans="1:19">
      <c r="A2623" s="133">
        <f t="shared" si="221"/>
        <v>44</v>
      </c>
      <c r="E2623" s="133">
        <v>42</v>
      </c>
      <c r="S2623" s="135" t="e">
        <f t="shared" ca="1" si="220"/>
        <v>#N/A</v>
      </c>
    </row>
    <row r="2624" spans="1:19">
      <c r="A2624" s="133">
        <f t="shared" si="221"/>
        <v>44</v>
      </c>
      <c r="E2624" s="133">
        <v>43</v>
      </c>
      <c r="S2624" s="135" t="e">
        <f t="shared" ca="1" si="220"/>
        <v>#N/A</v>
      </c>
    </row>
    <row r="2625" spans="1:19">
      <c r="A2625" s="133">
        <f t="shared" si="221"/>
        <v>44</v>
      </c>
      <c r="E2625" s="133">
        <v>44</v>
      </c>
      <c r="S2625" s="135" t="e">
        <f t="shared" ca="1" si="220"/>
        <v>#N/A</v>
      </c>
    </row>
    <row r="2626" spans="1:19">
      <c r="A2626" s="133">
        <f t="shared" si="221"/>
        <v>44</v>
      </c>
      <c r="E2626" s="133">
        <v>45</v>
      </c>
      <c r="S2626" s="135" t="e">
        <f t="shared" ca="1" si="220"/>
        <v>#N/A</v>
      </c>
    </row>
    <row r="2627" spans="1:19">
      <c r="A2627" s="133">
        <f t="shared" si="221"/>
        <v>44</v>
      </c>
      <c r="E2627" s="133">
        <v>46</v>
      </c>
      <c r="S2627" s="135" t="e">
        <f t="shared" ca="1" si="220"/>
        <v>#N/A</v>
      </c>
    </row>
    <row r="2628" spans="1:19">
      <c r="A2628" s="133">
        <f t="shared" si="221"/>
        <v>44</v>
      </c>
      <c r="E2628" s="133">
        <v>47</v>
      </c>
      <c r="S2628" s="135" t="e">
        <f t="shared" ca="1" si="220"/>
        <v>#N/A</v>
      </c>
    </row>
    <row r="2629" spans="1:19">
      <c r="A2629" s="133">
        <f t="shared" si="221"/>
        <v>44</v>
      </c>
      <c r="E2629" s="133">
        <v>48</v>
      </c>
      <c r="S2629" s="135" t="e">
        <f t="shared" ca="1" si="220"/>
        <v>#N/A</v>
      </c>
    </row>
    <row r="2630" spans="1:19">
      <c r="A2630" s="133">
        <f t="shared" si="221"/>
        <v>44</v>
      </c>
      <c r="E2630" s="133">
        <v>49</v>
      </c>
      <c r="S2630" s="135" t="e">
        <f t="shared" ca="1" si="220"/>
        <v>#N/A</v>
      </c>
    </row>
    <row r="2631" spans="1:19">
      <c r="A2631" s="133">
        <f t="shared" si="221"/>
        <v>44</v>
      </c>
      <c r="E2631" s="133">
        <v>50</v>
      </c>
      <c r="S2631" s="135" t="e">
        <f t="shared" ca="1" si="220"/>
        <v>#N/A</v>
      </c>
    </row>
    <row r="2632" spans="1:19">
      <c r="A2632" s="133">
        <f t="shared" si="221"/>
        <v>44</v>
      </c>
      <c r="E2632" s="133">
        <v>51</v>
      </c>
      <c r="S2632" s="135" t="e">
        <f t="shared" ca="1" si="220"/>
        <v>#N/A</v>
      </c>
    </row>
    <row r="2633" spans="1:19">
      <c r="A2633" s="133">
        <f t="shared" si="221"/>
        <v>44</v>
      </c>
      <c r="E2633" s="133">
        <v>52</v>
      </c>
      <c r="S2633" s="135" t="e">
        <f t="shared" ca="1" si="220"/>
        <v>#N/A</v>
      </c>
    </row>
    <row r="2642" spans="1:21">
      <c r="A2642" s="133">
        <f>(ROW()+58)/60</f>
        <v>45</v>
      </c>
      <c r="B2642" s="134">
        <f ca="1">INDIRECT("select!E"&amp;TEXT($B$1+A2642,"#"))</f>
        <v>0</v>
      </c>
      <c r="C2642" s="133" t="e">
        <f ca="1">VLOOKUP(B2642,$A$3181:$D$3190,4,0)</f>
        <v>#N/A</v>
      </c>
      <c r="D2642" s="133" t="e">
        <f ca="1">VLOOKUP(B2642,$A$3181:$D$3190,3,0)</f>
        <v>#N/A</v>
      </c>
      <c r="E2642" s="133">
        <v>1</v>
      </c>
      <c r="F2642" s="135" t="e">
        <f t="shared" ref="F2642:F2664" ca="1" si="222">IF(E2642&lt;=INDIRECT("D$"&amp;TEXT(ROW()-E2642+1,"#")),INDIRECT("E$"&amp;TEXT($F$1+INDIRECT("C$"&amp;TEXT(ROW()-E2642+1,"#"))+E2642-1,"#")),"")</f>
        <v>#N/A</v>
      </c>
      <c r="G2642" s="134">
        <f ca="1">INDIRECT("select!G"&amp;TEXT($B$1+A2642,"#"))</f>
        <v>0</v>
      </c>
      <c r="H2642" s="133" t="e">
        <f ca="1">VLOOKUP(G2642,E$3181:G$3219,3,0)</f>
        <v>#N/A</v>
      </c>
      <c r="I2642" s="133" t="e">
        <f ca="1">VLOOKUP(G2642,E$3181:G$3219,2,0)</f>
        <v>#N/A</v>
      </c>
      <c r="J2642" s="135" t="e">
        <f t="shared" ref="J2642:J2650" ca="1" si="223">IF(E2642&lt;=INDIRECT("I$"&amp;TEXT(ROW()-E2642+1,"#")),INDIRECT("H$"&amp;TEXT($F$1+INDIRECT("H$"&amp;TEXT(ROW()-E2642+1,"#"))+E2642-1,"#")),"")</f>
        <v>#N/A</v>
      </c>
      <c r="K2642" s="136">
        <f ca="1">INDIRECT("select!H"&amp;TEXT($B$1+A2642,"#"))</f>
        <v>0</v>
      </c>
      <c r="L2642" s="133" t="e">
        <f ca="1">VLOOKUP(K2642,H$3181:J$3287,3,0)</f>
        <v>#N/A</v>
      </c>
      <c r="M2642" s="133" t="e">
        <f ca="1">VLOOKUP(K2642,H$3181:J$3287,2,0)</f>
        <v>#N/A</v>
      </c>
      <c r="N2642" s="135" t="e">
        <f t="shared" ref="N2642:N2664" ca="1" si="224">IF(E2642&lt;=INDIRECT("M$"&amp;TEXT(ROW()-E2642+1,"#")),INDIRECT("K$"&amp;TEXT($F$1+INDIRECT("L$"&amp;TEXT(ROW()-E2642+1,"#"))+E2642-1,"#")),"")</f>
        <v>#N/A</v>
      </c>
      <c r="O2642" s="136">
        <f ca="1">INDIRECT("select!I"&amp;TEXT($B$1+A2642,"#"))</f>
        <v>0</v>
      </c>
      <c r="Q2642" s="133" t="e">
        <f ca="1">VLOOKUP(O2642,K$3181:O$3570,5,0)</f>
        <v>#N/A</v>
      </c>
      <c r="R2642" s="133" t="e">
        <f ca="1">VLOOKUP(O2642,K$3181:O$3570,4,0)</f>
        <v>#N/A</v>
      </c>
      <c r="S2642" s="135" t="e">
        <f t="shared" ref="S2642:S2693" ca="1" si="225">IF(E2642&lt;=INDIRECT("R$"&amp;TEXT(ROW()-E2642+1,"#")),INDIRECT("P$"&amp;TEXT($F$1+INDIRECT("Q$"&amp;TEXT(ROW()-E2642+1,"#"))+E2642-1,"#")),"")</f>
        <v>#N/A</v>
      </c>
      <c r="T2642" s="133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3">
        <f t="shared" ref="A2643:A2693" si="226">A2642</f>
        <v>45</v>
      </c>
      <c r="E2643" s="133">
        <v>2</v>
      </c>
      <c r="F2643" s="135" t="e">
        <f t="shared" ca="1" si="222"/>
        <v>#N/A</v>
      </c>
      <c r="J2643" s="135" t="e">
        <f t="shared" ca="1" si="223"/>
        <v>#N/A</v>
      </c>
      <c r="N2643" s="135" t="e">
        <f t="shared" ca="1" si="224"/>
        <v>#N/A</v>
      </c>
      <c r="S2643" s="135" t="e">
        <f t="shared" ca="1" si="225"/>
        <v>#N/A</v>
      </c>
    </row>
    <row r="2644" spans="1:21">
      <c r="A2644" s="133">
        <f t="shared" si="226"/>
        <v>45</v>
      </c>
      <c r="E2644" s="133">
        <v>3</v>
      </c>
      <c r="F2644" s="135" t="e">
        <f t="shared" ca="1" si="222"/>
        <v>#N/A</v>
      </c>
      <c r="J2644" s="135" t="e">
        <f t="shared" ca="1" si="223"/>
        <v>#N/A</v>
      </c>
      <c r="N2644" s="135" t="e">
        <f t="shared" ca="1" si="224"/>
        <v>#N/A</v>
      </c>
      <c r="S2644" s="135" t="e">
        <f t="shared" ca="1" si="225"/>
        <v>#N/A</v>
      </c>
    </row>
    <row r="2645" spans="1:21">
      <c r="A2645" s="133">
        <f t="shared" si="226"/>
        <v>45</v>
      </c>
      <c r="E2645" s="133">
        <v>4</v>
      </c>
      <c r="F2645" s="135" t="e">
        <f t="shared" ca="1" si="222"/>
        <v>#N/A</v>
      </c>
      <c r="J2645" s="135" t="e">
        <f t="shared" ca="1" si="223"/>
        <v>#N/A</v>
      </c>
      <c r="N2645" s="135" t="e">
        <f t="shared" ca="1" si="224"/>
        <v>#N/A</v>
      </c>
      <c r="S2645" s="135" t="e">
        <f t="shared" ca="1" si="225"/>
        <v>#N/A</v>
      </c>
    </row>
    <row r="2646" spans="1:21">
      <c r="A2646" s="133">
        <f t="shared" si="226"/>
        <v>45</v>
      </c>
      <c r="E2646" s="133">
        <v>5</v>
      </c>
      <c r="F2646" s="135" t="e">
        <f t="shared" ca="1" si="222"/>
        <v>#N/A</v>
      </c>
      <c r="J2646" s="135" t="e">
        <f t="shared" ca="1" si="223"/>
        <v>#N/A</v>
      </c>
      <c r="N2646" s="135" t="e">
        <f t="shared" ca="1" si="224"/>
        <v>#N/A</v>
      </c>
      <c r="S2646" s="135" t="e">
        <f t="shared" ca="1" si="225"/>
        <v>#N/A</v>
      </c>
    </row>
    <row r="2647" spans="1:21">
      <c r="A2647" s="133">
        <f t="shared" si="226"/>
        <v>45</v>
      </c>
      <c r="E2647" s="133">
        <v>6</v>
      </c>
      <c r="F2647" s="135" t="e">
        <f t="shared" ca="1" si="222"/>
        <v>#N/A</v>
      </c>
      <c r="J2647" s="135" t="e">
        <f t="shared" ca="1" si="223"/>
        <v>#N/A</v>
      </c>
      <c r="N2647" s="135" t="e">
        <f t="shared" ca="1" si="224"/>
        <v>#N/A</v>
      </c>
      <c r="S2647" s="135" t="e">
        <f t="shared" ca="1" si="225"/>
        <v>#N/A</v>
      </c>
    </row>
    <row r="2648" spans="1:21">
      <c r="A2648" s="133">
        <f t="shared" si="226"/>
        <v>45</v>
      </c>
      <c r="E2648" s="133">
        <v>7</v>
      </c>
      <c r="F2648" s="135" t="e">
        <f t="shared" ca="1" si="222"/>
        <v>#N/A</v>
      </c>
      <c r="J2648" s="135" t="e">
        <f t="shared" ca="1" si="223"/>
        <v>#N/A</v>
      </c>
      <c r="N2648" s="135" t="e">
        <f t="shared" ca="1" si="224"/>
        <v>#N/A</v>
      </c>
      <c r="S2648" s="135" t="e">
        <f t="shared" ca="1" si="225"/>
        <v>#N/A</v>
      </c>
    </row>
    <row r="2649" spans="1:21">
      <c r="A2649" s="133">
        <f t="shared" si="226"/>
        <v>45</v>
      </c>
      <c r="E2649" s="133">
        <v>8</v>
      </c>
      <c r="F2649" s="135" t="e">
        <f t="shared" ca="1" si="222"/>
        <v>#N/A</v>
      </c>
      <c r="J2649" s="135" t="e">
        <f t="shared" ca="1" si="223"/>
        <v>#N/A</v>
      </c>
      <c r="N2649" s="135" t="e">
        <f t="shared" ca="1" si="224"/>
        <v>#N/A</v>
      </c>
      <c r="S2649" s="135" t="e">
        <f t="shared" ca="1" si="225"/>
        <v>#N/A</v>
      </c>
    </row>
    <row r="2650" spans="1:21">
      <c r="A2650" s="133">
        <f t="shared" si="226"/>
        <v>45</v>
      </c>
      <c r="E2650" s="133">
        <v>9</v>
      </c>
      <c r="F2650" s="135" t="e">
        <f t="shared" ca="1" si="222"/>
        <v>#N/A</v>
      </c>
      <c r="J2650" s="135" t="e">
        <f t="shared" ca="1" si="223"/>
        <v>#N/A</v>
      </c>
      <c r="N2650" s="135" t="e">
        <f t="shared" ca="1" si="224"/>
        <v>#N/A</v>
      </c>
      <c r="S2650" s="135" t="e">
        <f t="shared" ca="1" si="225"/>
        <v>#N/A</v>
      </c>
    </row>
    <row r="2651" spans="1:21">
      <c r="A2651" s="133">
        <f t="shared" si="226"/>
        <v>45</v>
      </c>
      <c r="E2651" s="133">
        <v>10</v>
      </c>
      <c r="F2651" s="135" t="e">
        <f t="shared" ca="1" si="222"/>
        <v>#N/A</v>
      </c>
      <c r="N2651" s="135" t="e">
        <f t="shared" ca="1" si="224"/>
        <v>#N/A</v>
      </c>
      <c r="S2651" s="135" t="e">
        <f t="shared" ca="1" si="225"/>
        <v>#N/A</v>
      </c>
    </row>
    <row r="2652" spans="1:21">
      <c r="A2652" s="133">
        <f t="shared" si="226"/>
        <v>45</v>
      </c>
      <c r="E2652" s="133">
        <v>11</v>
      </c>
      <c r="F2652" s="135" t="e">
        <f t="shared" ca="1" si="222"/>
        <v>#N/A</v>
      </c>
      <c r="N2652" s="135" t="e">
        <f t="shared" ca="1" si="224"/>
        <v>#N/A</v>
      </c>
      <c r="S2652" s="135" t="e">
        <f t="shared" ca="1" si="225"/>
        <v>#N/A</v>
      </c>
    </row>
    <row r="2653" spans="1:21">
      <c r="A2653" s="133">
        <f t="shared" si="226"/>
        <v>45</v>
      </c>
      <c r="E2653" s="133">
        <v>12</v>
      </c>
      <c r="F2653" s="135" t="e">
        <f t="shared" ca="1" si="222"/>
        <v>#N/A</v>
      </c>
      <c r="N2653" s="135" t="e">
        <f t="shared" ca="1" si="224"/>
        <v>#N/A</v>
      </c>
      <c r="S2653" s="135" t="e">
        <f t="shared" ca="1" si="225"/>
        <v>#N/A</v>
      </c>
    </row>
    <row r="2654" spans="1:21">
      <c r="A2654" s="133">
        <f t="shared" si="226"/>
        <v>45</v>
      </c>
      <c r="E2654" s="133">
        <v>13</v>
      </c>
      <c r="F2654" s="135" t="e">
        <f t="shared" ca="1" si="222"/>
        <v>#N/A</v>
      </c>
      <c r="N2654" s="135" t="e">
        <f t="shared" ca="1" si="224"/>
        <v>#N/A</v>
      </c>
      <c r="S2654" s="135" t="e">
        <f t="shared" ca="1" si="225"/>
        <v>#N/A</v>
      </c>
    </row>
    <row r="2655" spans="1:21">
      <c r="A2655" s="133">
        <f t="shared" si="226"/>
        <v>45</v>
      </c>
      <c r="E2655" s="133">
        <v>14</v>
      </c>
      <c r="F2655" s="135" t="e">
        <f t="shared" ca="1" si="222"/>
        <v>#N/A</v>
      </c>
      <c r="N2655" s="135" t="e">
        <f t="shared" ca="1" si="224"/>
        <v>#N/A</v>
      </c>
      <c r="S2655" s="135" t="e">
        <f t="shared" ca="1" si="225"/>
        <v>#N/A</v>
      </c>
    </row>
    <row r="2656" spans="1:21">
      <c r="A2656" s="133">
        <f t="shared" si="226"/>
        <v>45</v>
      </c>
      <c r="E2656" s="133">
        <v>15</v>
      </c>
      <c r="F2656" s="135" t="e">
        <f t="shared" ca="1" si="222"/>
        <v>#N/A</v>
      </c>
      <c r="N2656" s="135" t="e">
        <f t="shared" ca="1" si="224"/>
        <v>#N/A</v>
      </c>
      <c r="S2656" s="135" t="e">
        <f t="shared" ca="1" si="225"/>
        <v>#N/A</v>
      </c>
    </row>
    <row r="2657" spans="1:19">
      <c r="A2657" s="133">
        <f t="shared" si="226"/>
        <v>45</v>
      </c>
      <c r="E2657" s="133">
        <v>16</v>
      </c>
      <c r="F2657" s="135" t="e">
        <f t="shared" ca="1" si="222"/>
        <v>#N/A</v>
      </c>
      <c r="N2657" s="135" t="e">
        <f t="shared" ca="1" si="224"/>
        <v>#N/A</v>
      </c>
      <c r="S2657" s="135" t="e">
        <f t="shared" ca="1" si="225"/>
        <v>#N/A</v>
      </c>
    </row>
    <row r="2658" spans="1:19">
      <c r="A2658" s="133">
        <f t="shared" si="226"/>
        <v>45</v>
      </c>
      <c r="E2658" s="133">
        <v>17</v>
      </c>
      <c r="F2658" s="135" t="e">
        <f t="shared" ca="1" si="222"/>
        <v>#N/A</v>
      </c>
      <c r="N2658" s="135" t="e">
        <f t="shared" ca="1" si="224"/>
        <v>#N/A</v>
      </c>
      <c r="S2658" s="135" t="e">
        <f t="shared" ca="1" si="225"/>
        <v>#N/A</v>
      </c>
    </row>
    <row r="2659" spans="1:19">
      <c r="A2659" s="133">
        <f t="shared" si="226"/>
        <v>45</v>
      </c>
      <c r="E2659" s="133">
        <v>18</v>
      </c>
      <c r="F2659" s="135" t="e">
        <f t="shared" ca="1" si="222"/>
        <v>#N/A</v>
      </c>
      <c r="N2659" s="135" t="e">
        <f t="shared" ca="1" si="224"/>
        <v>#N/A</v>
      </c>
      <c r="S2659" s="135" t="e">
        <f t="shared" ca="1" si="225"/>
        <v>#N/A</v>
      </c>
    </row>
    <row r="2660" spans="1:19">
      <c r="A2660" s="133">
        <f t="shared" si="226"/>
        <v>45</v>
      </c>
      <c r="E2660" s="133">
        <v>19</v>
      </c>
      <c r="F2660" s="135" t="e">
        <f t="shared" ca="1" si="222"/>
        <v>#N/A</v>
      </c>
      <c r="N2660" s="135" t="e">
        <f t="shared" ca="1" si="224"/>
        <v>#N/A</v>
      </c>
      <c r="S2660" s="135" t="e">
        <f t="shared" ca="1" si="225"/>
        <v>#N/A</v>
      </c>
    </row>
    <row r="2661" spans="1:19">
      <c r="A2661" s="133">
        <f t="shared" si="226"/>
        <v>45</v>
      </c>
      <c r="E2661" s="133">
        <v>20</v>
      </c>
      <c r="F2661" s="135" t="e">
        <f t="shared" ca="1" si="222"/>
        <v>#N/A</v>
      </c>
      <c r="N2661" s="135" t="e">
        <f t="shared" ca="1" si="224"/>
        <v>#N/A</v>
      </c>
      <c r="S2661" s="135" t="e">
        <f t="shared" ca="1" si="225"/>
        <v>#N/A</v>
      </c>
    </row>
    <row r="2662" spans="1:19">
      <c r="A2662" s="133">
        <f t="shared" si="226"/>
        <v>45</v>
      </c>
      <c r="E2662" s="133">
        <v>21</v>
      </c>
      <c r="F2662" s="135" t="e">
        <f t="shared" ca="1" si="222"/>
        <v>#N/A</v>
      </c>
      <c r="N2662" s="135" t="e">
        <f t="shared" ca="1" si="224"/>
        <v>#N/A</v>
      </c>
      <c r="S2662" s="135" t="e">
        <f t="shared" ca="1" si="225"/>
        <v>#N/A</v>
      </c>
    </row>
    <row r="2663" spans="1:19">
      <c r="A2663" s="133">
        <f t="shared" si="226"/>
        <v>45</v>
      </c>
      <c r="E2663" s="133">
        <v>22</v>
      </c>
      <c r="F2663" s="135" t="e">
        <f t="shared" ca="1" si="222"/>
        <v>#N/A</v>
      </c>
      <c r="N2663" s="135" t="e">
        <f t="shared" ca="1" si="224"/>
        <v>#N/A</v>
      </c>
      <c r="S2663" s="135" t="e">
        <f t="shared" ca="1" si="225"/>
        <v>#N/A</v>
      </c>
    </row>
    <row r="2664" spans="1:19">
      <c r="A2664" s="133">
        <f t="shared" si="226"/>
        <v>45</v>
      </c>
      <c r="E2664" s="133">
        <v>23</v>
      </c>
      <c r="F2664" s="135" t="e">
        <f t="shared" ca="1" si="222"/>
        <v>#N/A</v>
      </c>
      <c r="N2664" s="135" t="e">
        <f t="shared" ca="1" si="224"/>
        <v>#N/A</v>
      </c>
      <c r="S2664" s="135" t="e">
        <f t="shared" ca="1" si="225"/>
        <v>#N/A</v>
      </c>
    </row>
    <row r="2665" spans="1:19">
      <c r="A2665" s="133">
        <f t="shared" si="226"/>
        <v>45</v>
      </c>
      <c r="E2665" s="133">
        <v>24</v>
      </c>
      <c r="S2665" s="135" t="e">
        <f t="shared" ca="1" si="225"/>
        <v>#N/A</v>
      </c>
    </row>
    <row r="2666" spans="1:19">
      <c r="A2666" s="133">
        <f t="shared" si="226"/>
        <v>45</v>
      </c>
      <c r="E2666" s="133">
        <v>25</v>
      </c>
      <c r="S2666" s="135" t="e">
        <f t="shared" ca="1" si="225"/>
        <v>#N/A</v>
      </c>
    </row>
    <row r="2667" spans="1:19">
      <c r="A2667" s="133">
        <f t="shared" si="226"/>
        <v>45</v>
      </c>
      <c r="E2667" s="133">
        <v>26</v>
      </c>
      <c r="S2667" s="135" t="e">
        <f t="shared" ca="1" si="225"/>
        <v>#N/A</v>
      </c>
    </row>
    <row r="2668" spans="1:19">
      <c r="A2668" s="133">
        <f t="shared" si="226"/>
        <v>45</v>
      </c>
      <c r="E2668" s="133">
        <v>27</v>
      </c>
      <c r="S2668" s="135" t="e">
        <f t="shared" ca="1" si="225"/>
        <v>#N/A</v>
      </c>
    </row>
    <row r="2669" spans="1:19">
      <c r="A2669" s="133">
        <f t="shared" si="226"/>
        <v>45</v>
      </c>
      <c r="E2669" s="133">
        <v>28</v>
      </c>
      <c r="S2669" s="135" t="e">
        <f t="shared" ca="1" si="225"/>
        <v>#N/A</v>
      </c>
    </row>
    <row r="2670" spans="1:19">
      <c r="A2670" s="133">
        <f t="shared" si="226"/>
        <v>45</v>
      </c>
      <c r="E2670" s="133">
        <v>29</v>
      </c>
      <c r="S2670" s="135" t="e">
        <f t="shared" ca="1" si="225"/>
        <v>#N/A</v>
      </c>
    </row>
    <row r="2671" spans="1:19">
      <c r="A2671" s="133">
        <f t="shared" si="226"/>
        <v>45</v>
      </c>
      <c r="E2671" s="133">
        <v>30</v>
      </c>
      <c r="S2671" s="135" t="e">
        <f t="shared" ca="1" si="225"/>
        <v>#N/A</v>
      </c>
    </row>
    <row r="2672" spans="1:19">
      <c r="A2672" s="133">
        <f t="shared" si="226"/>
        <v>45</v>
      </c>
      <c r="E2672" s="133">
        <v>31</v>
      </c>
      <c r="S2672" s="135" t="e">
        <f t="shared" ca="1" si="225"/>
        <v>#N/A</v>
      </c>
    </row>
    <row r="2673" spans="1:19">
      <c r="A2673" s="133">
        <f t="shared" si="226"/>
        <v>45</v>
      </c>
      <c r="E2673" s="133">
        <v>32</v>
      </c>
      <c r="S2673" s="135" t="e">
        <f t="shared" ca="1" si="225"/>
        <v>#N/A</v>
      </c>
    </row>
    <row r="2674" spans="1:19">
      <c r="A2674" s="133">
        <f t="shared" si="226"/>
        <v>45</v>
      </c>
      <c r="E2674" s="133">
        <v>33</v>
      </c>
      <c r="S2674" s="135" t="e">
        <f t="shared" ca="1" si="225"/>
        <v>#N/A</v>
      </c>
    </row>
    <row r="2675" spans="1:19">
      <c r="A2675" s="133">
        <f t="shared" si="226"/>
        <v>45</v>
      </c>
      <c r="E2675" s="133">
        <v>34</v>
      </c>
      <c r="S2675" s="135" t="e">
        <f t="shared" ca="1" si="225"/>
        <v>#N/A</v>
      </c>
    </row>
    <row r="2676" spans="1:19">
      <c r="A2676" s="133">
        <f t="shared" si="226"/>
        <v>45</v>
      </c>
      <c r="E2676" s="133">
        <v>35</v>
      </c>
      <c r="S2676" s="135" t="e">
        <f t="shared" ca="1" si="225"/>
        <v>#N/A</v>
      </c>
    </row>
    <row r="2677" spans="1:19">
      <c r="A2677" s="133">
        <f t="shared" si="226"/>
        <v>45</v>
      </c>
      <c r="E2677" s="133">
        <v>36</v>
      </c>
      <c r="S2677" s="135" t="e">
        <f t="shared" ca="1" si="225"/>
        <v>#N/A</v>
      </c>
    </row>
    <row r="2678" spans="1:19">
      <c r="A2678" s="133">
        <f t="shared" si="226"/>
        <v>45</v>
      </c>
      <c r="E2678" s="133">
        <v>37</v>
      </c>
      <c r="S2678" s="135" t="e">
        <f t="shared" ca="1" si="225"/>
        <v>#N/A</v>
      </c>
    </row>
    <row r="2679" spans="1:19">
      <c r="A2679" s="133">
        <f t="shared" si="226"/>
        <v>45</v>
      </c>
      <c r="E2679" s="133">
        <v>38</v>
      </c>
      <c r="S2679" s="135" t="e">
        <f t="shared" ca="1" si="225"/>
        <v>#N/A</v>
      </c>
    </row>
    <row r="2680" spans="1:19">
      <c r="A2680" s="133">
        <f t="shared" si="226"/>
        <v>45</v>
      </c>
      <c r="E2680" s="133">
        <v>39</v>
      </c>
      <c r="S2680" s="135" t="e">
        <f t="shared" ca="1" si="225"/>
        <v>#N/A</v>
      </c>
    </row>
    <row r="2681" spans="1:19">
      <c r="A2681" s="133">
        <f t="shared" si="226"/>
        <v>45</v>
      </c>
      <c r="E2681" s="133">
        <v>40</v>
      </c>
      <c r="S2681" s="135" t="e">
        <f t="shared" ca="1" si="225"/>
        <v>#N/A</v>
      </c>
    </row>
    <row r="2682" spans="1:19">
      <c r="A2682" s="133">
        <f t="shared" si="226"/>
        <v>45</v>
      </c>
      <c r="E2682" s="133">
        <v>41</v>
      </c>
      <c r="S2682" s="135" t="e">
        <f t="shared" ca="1" si="225"/>
        <v>#N/A</v>
      </c>
    </row>
    <row r="2683" spans="1:19">
      <c r="A2683" s="133">
        <f t="shared" si="226"/>
        <v>45</v>
      </c>
      <c r="E2683" s="133">
        <v>42</v>
      </c>
      <c r="S2683" s="135" t="e">
        <f t="shared" ca="1" si="225"/>
        <v>#N/A</v>
      </c>
    </row>
    <row r="2684" spans="1:19">
      <c r="A2684" s="133">
        <f t="shared" si="226"/>
        <v>45</v>
      </c>
      <c r="E2684" s="133">
        <v>43</v>
      </c>
      <c r="S2684" s="135" t="e">
        <f t="shared" ca="1" si="225"/>
        <v>#N/A</v>
      </c>
    </row>
    <row r="2685" spans="1:19">
      <c r="A2685" s="133">
        <f t="shared" si="226"/>
        <v>45</v>
      </c>
      <c r="E2685" s="133">
        <v>44</v>
      </c>
      <c r="S2685" s="135" t="e">
        <f t="shared" ca="1" si="225"/>
        <v>#N/A</v>
      </c>
    </row>
    <row r="2686" spans="1:19">
      <c r="A2686" s="133">
        <f t="shared" si="226"/>
        <v>45</v>
      </c>
      <c r="E2686" s="133">
        <v>45</v>
      </c>
      <c r="S2686" s="135" t="e">
        <f t="shared" ca="1" si="225"/>
        <v>#N/A</v>
      </c>
    </row>
    <row r="2687" spans="1:19">
      <c r="A2687" s="133">
        <f t="shared" si="226"/>
        <v>45</v>
      </c>
      <c r="E2687" s="133">
        <v>46</v>
      </c>
      <c r="S2687" s="135" t="e">
        <f t="shared" ca="1" si="225"/>
        <v>#N/A</v>
      </c>
    </row>
    <row r="2688" spans="1:19">
      <c r="A2688" s="133">
        <f t="shared" si="226"/>
        <v>45</v>
      </c>
      <c r="E2688" s="133">
        <v>47</v>
      </c>
      <c r="S2688" s="135" t="e">
        <f t="shared" ca="1" si="225"/>
        <v>#N/A</v>
      </c>
    </row>
    <row r="2689" spans="1:21">
      <c r="A2689" s="133">
        <f t="shared" si="226"/>
        <v>45</v>
      </c>
      <c r="E2689" s="133">
        <v>48</v>
      </c>
      <c r="S2689" s="135" t="e">
        <f t="shared" ca="1" si="225"/>
        <v>#N/A</v>
      </c>
    </row>
    <row r="2690" spans="1:21">
      <c r="A2690" s="133">
        <f t="shared" si="226"/>
        <v>45</v>
      </c>
      <c r="E2690" s="133">
        <v>49</v>
      </c>
      <c r="S2690" s="135" t="e">
        <f t="shared" ca="1" si="225"/>
        <v>#N/A</v>
      </c>
    </row>
    <row r="2691" spans="1:21">
      <c r="A2691" s="133">
        <f t="shared" si="226"/>
        <v>45</v>
      </c>
      <c r="E2691" s="133">
        <v>50</v>
      </c>
      <c r="S2691" s="135" t="e">
        <f t="shared" ca="1" si="225"/>
        <v>#N/A</v>
      </c>
    </row>
    <row r="2692" spans="1:21">
      <c r="A2692" s="133">
        <f t="shared" si="226"/>
        <v>45</v>
      </c>
      <c r="E2692" s="133">
        <v>51</v>
      </c>
      <c r="S2692" s="135" t="e">
        <f t="shared" ca="1" si="225"/>
        <v>#N/A</v>
      </c>
    </row>
    <row r="2693" spans="1:21">
      <c r="A2693" s="133">
        <f t="shared" si="226"/>
        <v>45</v>
      </c>
      <c r="E2693" s="133">
        <v>52</v>
      </c>
      <c r="S2693" s="135" t="e">
        <f t="shared" ca="1" si="225"/>
        <v>#N/A</v>
      </c>
    </row>
    <row r="2702" spans="1:21">
      <c r="A2702" s="133">
        <f>(ROW()+58)/60</f>
        <v>46</v>
      </c>
      <c r="B2702" s="134">
        <f ca="1">INDIRECT("select!E"&amp;TEXT($B$1+A2702,"#"))</f>
        <v>0</v>
      </c>
      <c r="C2702" s="133" t="e">
        <f ca="1">VLOOKUP(B2702,$A$3181:$D$3190,4,0)</f>
        <v>#N/A</v>
      </c>
      <c r="D2702" s="133" t="e">
        <f ca="1">VLOOKUP(B2702,$A$3181:$D$3190,3,0)</f>
        <v>#N/A</v>
      </c>
      <c r="E2702" s="133">
        <v>1</v>
      </c>
      <c r="F2702" s="135" t="e">
        <f t="shared" ref="F2702:F2724" ca="1" si="227">IF(E2702&lt;=INDIRECT("D$"&amp;TEXT(ROW()-E2702+1,"#")),INDIRECT("E$"&amp;TEXT($F$1+INDIRECT("C$"&amp;TEXT(ROW()-E2702+1,"#"))+E2702-1,"#")),"")</f>
        <v>#N/A</v>
      </c>
      <c r="G2702" s="134">
        <f ca="1">INDIRECT("select!G"&amp;TEXT($B$1+A2702,"#"))</f>
        <v>0</v>
      </c>
      <c r="H2702" s="133" t="e">
        <f ca="1">VLOOKUP(G2702,E$3181:G$3219,3,0)</f>
        <v>#N/A</v>
      </c>
      <c r="I2702" s="133" t="e">
        <f ca="1">VLOOKUP(G2702,E$3181:G$3219,2,0)</f>
        <v>#N/A</v>
      </c>
      <c r="J2702" s="135" t="e">
        <f t="shared" ref="J2702:J2710" ca="1" si="228">IF(E2702&lt;=INDIRECT("I$"&amp;TEXT(ROW()-E2702+1,"#")),INDIRECT("H$"&amp;TEXT($F$1+INDIRECT("H$"&amp;TEXT(ROW()-E2702+1,"#"))+E2702-1,"#")),"")</f>
        <v>#N/A</v>
      </c>
      <c r="K2702" s="136">
        <f ca="1">INDIRECT("select!H"&amp;TEXT($B$1+A2702,"#"))</f>
        <v>0</v>
      </c>
      <c r="L2702" s="133" t="e">
        <f ca="1">VLOOKUP(K2702,H$3181:J$3287,3,0)</f>
        <v>#N/A</v>
      </c>
      <c r="M2702" s="133" t="e">
        <f ca="1">VLOOKUP(K2702,H$3181:J$3287,2,0)</f>
        <v>#N/A</v>
      </c>
      <c r="N2702" s="135" t="e">
        <f t="shared" ref="N2702:N2724" ca="1" si="229">IF(E2702&lt;=INDIRECT("M$"&amp;TEXT(ROW()-E2702+1,"#")),INDIRECT("K$"&amp;TEXT($F$1+INDIRECT("L$"&amp;TEXT(ROW()-E2702+1,"#"))+E2702-1,"#")),"")</f>
        <v>#N/A</v>
      </c>
      <c r="O2702" s="136">
        <f ca="1">INDIRECT("select!I"&amp;TEXT($B$1+A2702,"#"))</f>
        <v>0</v>
      </c>
      <c r="Q2702" s="133" t="e">
        <f ca="1">VLOOKUP(O2702,K$3181:O$3570,5,0)</f>
        <v>#N/A</v>
      </c>
      <c r="R2702" s="133" t="e">
        <f ca="1">VLOOKUP(O2702,K$3181:O$3570,4,0)</f>
        <v>#N/A</v>
      </c>
      <c r="S2702" s="135" t="e">
        <f t="shared" ref="S2702:S2753" ca="1" si="230">IF(E2702&lt;=INDIRECT("R$"&amp;TEXT(ROW()-E2702+1,"#")),INDIRECT("P$"&amp;TEXT($F$1+INDIRECT("Q$"&amp;TEXT(ROW()-E2702+1,"#"))+E2702-1,"#")),"")</f>
        <v>#N/A</v>
      </c>
      <c r="T2702" s="133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3">
        <f t="shared" ref="A2703:A2753" si="231">A2702</f>
        <v>46</v>
      </c>
      <c r="E2703" s="133">
        <v>2</v>
      </c>
      <c r="F2703" s="135" t="e">
        <f t="shared" ca="1" si="227"/>
        <v>#N/A</v>
      </c>
      <c r="J2703" s="135" t="e">
        <f t="shared" ca="1" si="228"/>
        <v>#N/A</v>
      </c>
      <c r="N2703" s="135" t="e">
        <f t="shared" ca="1" si="229"/>
        <v>#N/A</v>
      </c>
      <c r="S2703" s="135" t="e">
        <f t="shared" ca="1" si="230"/>
        <v>#N/A</v>
      </c>
    </row>
    <row r="2704" spans="1:21">
      <c r="A2704" s="133">
        <f t="shared" si="231"/>
        <v>46</v>
      </c>
      <c r="E2704" s="133">
        <v>3</v>
      </c>
      <c r="F2704" s="135" t="e">
        <f t="shared" ca="1" si="227"/>
        <v>#N/A</v>
      </c>
      <c r="J2704" s="135" t="e">
        <f t="shared" ca="1" si="228"/>
        <v>#N/A</v>
      </c>
      <c r="N2704" s="135" t="e">
        <f t="shared" ca="1" si="229"/>
        <v>#N/A</v>
      </c>
      <c r="S2704" s="135" t="e">
        <f t="shared" ca="1" si="230"/>
        <v>#N/A</v>
      </c>
    </row>
    <row r="2705" spans="1:19">
      <c r="A2705" s="133">
        <f t="shared" si="231"/>
        <v>46</v>
      </c>
      <c r="E2705" s="133">
        <v>4</v>
      </c>
      <c r="F2705" s="135" t="e">
        <f t="shared" ca="1" si="227"/>
        <v>#N/A</v>
      </c>
      <c r="J2705" s="135" t="e">
        <f t="shared" ca="1" si="228"/>
        <v>#N/A</v>
      </c>
      <c r="N2705" s="135" t="e">
        <f t="shared" ca="1" si="229"/>
        <v>#N/A</v>
      </c>
      <c r="S2705" s="135" t="e">
        <f t="shared" ca="1" si="230"/>
        <v>#N/A</v>
      </c>
    </row>
    <row r="2706" spans="1:19">
      <c r="A2706" s="133">
        <f t="shared" si="231"/>
        <v>46</v>
      </c>
      <c r="E2706" s="133">
        <v>5</v>
      </c>
      <c r="F2706" s="135" t="e">
        <f t="shared" ca="1" si="227"/>
        <v>#N/A</v>
      </c>
      <c r="J2706" s="135" t="e">
        <f t="shared" ca="1" si="228"/>
        <v>#N/A</v>
      </c>
      <c r="N2706" s="135" t="e">
        <f t="shared" ca="1" si="229"/>
        <v>#N/A</v>
      </c>
      <c r="S2706" s="135" t="e">
        <f t="shared" ca="1" si="230"/>
        <v>#N/A</v>
      </c>
    </row>
    <row r="2707" spans="1:19">
      <c r="A2707" s="133">
        <f t="shared" si="231"/>
        <v>46</v>
      </c>
      <c r="E2707" s="133">
        <v>6</v>
      </c>
      <c r="F2707" s="135" t="e">
        <f t="shared" ca="1" si="227"/>
        <v>#N/A</v>
      </c>
      <c r="J2707" s="135" t="e">
        <f t="shared" ca="1" si="228"/>
        <v>#N/A</v>
      </c>
      <c r="N2707" s="135" t="e">
        <f t="shared" ca="1" si="229"/>
        <v>#N/A</v>
      </c>
      <c r="S2707" s="135" t="e">
        <f t="shared" ca="1" si="230"/>
        <v>#N/A</v>
      </c>
    </row>
    <row r="2708" spans="1:19">
      <c r="A2708" s="133">
        <f t="shared" si="231"/>
        <v>46</v>
      </c>
      <c r="E2708" s="133">
        <v>7</v>
      </c>
      <c r="F2708" s="135" t="e">
        <f t="shared" ca="1" si="227"/>
        <v>#N/A</v>
      </c>
      <c r="J2708" s="135" t="e">
        <f t="shared" ca="1" si="228"/>
        <v>#N/A</v>
      </c>
      <c r="N2708" s="135" t="e">
        <f t="shared" ca="1" si="229"/>
        <v>#N/A</v>
      </c>
      <c r="S2708" s="135" t="e">
        <f t="shared" ca="1" si="230"/>
        <v>#N/A</v>
      </c>
    </row>
    <row r="2709" spans="1:19">
      <c r="A2709" s="133">
        <f t="shared" si="231"/>
        <v>46</v>
      </c>
      <c r="E2709" s="133">
        <v>8</v>
      </c>
      <c r="F2709" s="135" t="e">
        <f t="shared" ca="1" si="227"/>
        <v>#N/A</v>
      </c>
      <c r="J2709" s="135" t="e">
        <f t="shared" ca="1" si="228"/>
        <v>#N/A</v>
      </c>
      <c r="N2709" s="135" t="e">
        <f t="shared" ca="1" si="229"/>
        <v>#N/A</v>
      </c>
      <c r="S2709" s="135" t="e">
        <f t="shared" ca="1" si="230"/>
        <v>#N/A</v>
      </c>
    </row>
    <row r="2710" spans="1:19">
      <c r="A2710" s="133">
        <f t="shared" si="231"/>
        <v>46</v>
      </c>
      <c r="E2710" s="133">
        <v>9</v>
      </c>
      <c r="F2710" s="135" t="e">
        <f t="shared" ca="1" si="227"/>
        <v>#N/A</v>
      </c>
      <c r="J2710" s="135" t="e">
        <f t="shared" ca="1" si="228"/>
        <v>#N/A</v>
      </c>
      <c r="N2710" s="135" t="e">
        <f t="shared" ca="1" si="229"/>
        <v>#N/A</v>
      </c>
      <c r="S2710" s="135" t="e">
        <f t="shared" ca="1" si="230"/>
        <v>#N/A</v>
      </c>
    </row>
    <row r="2711" spans="1:19">
      <c r="A2711" s="133">
        <f t="shared" si="231"/>
        <v>46</v>
      </c>
      <c r="E2711" s="133">
        <v>10</v>
      </c>
      <c r="F2711" s="135" t="e">
        <f t="shared" ca="1" si="227"/>
        <v>#N/A</v>
      </c>
      <c r="N2711" s="135" t="e">
        <f t="shared" ca="1" si="229"/>
        <v>#N/A</v>
      </c>
      <c r="S2711" s="135" t="e">
        <f t="shared" ca="1" si="230"/>
        <v>#N/A</v>
      </c>
    </row>
    <row r="2712" spans="1:19">
      <c r="A2712" s="133">
        <f t="shared" si="231"/>
        <v>46</v>
      </c>
      <c r="E2712" s="133">
        <v>11</v>
      </c>
      <c r="F2712" s="135" t="e">
        <f t="shared" ca="1" si="227"/>
        <v>#N/A</v>
      </c>
      <c r="N2712" s="135" t="e">
        <f t="shared" ca="1" si="229"/>
        <v>#N/A</v>
      </c>
      <c r="S2712" s="135" t="e">
        <f t="shared" ca="1" si="230"/>
        <v>#N/A</v>
      </c>
    </row>
    <row r="2713" spans="1:19">
      <c r="A2713" s="133">
        <f t="shared" si="231"/>
        <v>46</v>
      </c>
      <c r="E2713" s="133">
        <v>12</v>
      </c>
      <c r="F2713" s="135" t="e">
        <f t="shared" ca="1" si="227"/>
        <v>#N/A</v>
      </c>
      <c r="N2713" s="135" t="e">
        <f t="shared" ca="1" si="229"/>
        <v>#N/A</v>
      </c>
      <c r="S2713" s="135" t="e">
        <f t="shared" ca="1" si="230"/>
        <v>#N/A</v>
      </c>
    </row>
    <row r="2714" spans="1:19">
      <c r="A2714" s="133">
        <f t="shared" si="231"/>
        <v>46</v>
      </c>
      <c r="E2714" s="133">
        <v>13</v>
      </c>
      <c r="F2714" s="135" t="e">
        <f t="shared" ca="1" si="227"/>
        <v>#N/A</v>
      </c>
      <c r="N2714" s="135" t="e">
        <f t="shared" ca="1" si="229"/>
        <v>#N/A</v>
      </c>
      <c r="S2714" s="135" t="e">
        <f t="shared" ca="1" si="230"/>
        <v>#N/A</v>
      </c>
    </row>
    <row r="2715" spans="1:19">
      <c r="A2715" s="133">
        <f t="shared" si="231"/>
        <v>46</v>
      </c>
      <c r="E2715" s="133">
        <v>14</v>
      </c>
      <c r="F2715" s="135" t="e">
        <f t="shared" ca="1" si="227"/>
        <v>#N/A</v>
      </c>
      <c r="N2715" s="135" t="e">
        <f t="shared" ca="1" si="229"/>
        <v>#N/A</v>
      </c>
      <c r="S2715" s="135" t="e">
        <f t="shared" ca="1" si="230"/>
        <v>#N/A</v>
      </c>
    </row>
    <row r="2716" spans="1:19">
      <c r="A2716" s="133">
        <f t="shared" si="231"/>
        <v>46</v>
      </c>
      <c r="E2716" s="133">
        <v>15</v>
      </c>
      <c r="F2716" s="135" t="e">
        <f t="shared" ca="1" si="227"/>
        <v>#N/A</v>
      </c>
      <c r="N2716" s="135" t="e">
        <f t="shared" ca="1" si="229"/>
        <v>#N/A</v>
      </c>
      <c r="S2716" s="135" t="e">
        <f t="shared" ca="1" si="230"/>
        <v>#N/A</v>
      </c>
    </row>
    <row r="2717" spans="1:19">
      <c r="A2717" s="133">
        <f t="shared" si="231"/>
        <v>46</v>
      </c>
      <c r="E2717" s="133">
        <v>16</v>
      </c>
      <c r="F2717" s="135" t="e">
        <f t="shared" ca="1" si="227"/>
        <v>#N/A</v>
      </c>
      <c r="N2717" s="135" t="e">
        <f t="shared" ca="1" si="229"/>
        <v>#N/A</v>
      </c>
      <c r="S2717" s="135" t="e">
        <f t="shared" ca="1" si="230"/>
        <v>#N/A</v>
      </c>
    </row>
    <row r="2718" spans="1:19">
      <c r="A2718" s="133">
        <f t="shared" si="231"/>
        <v>46</v>
      </c>
      <c r="E2718" s="133">
        <v>17</v>
      </c>
      <c r="F2718" s="135" t="e">
        <f t="shared" ca="1" si="227"/>
        <v>#N/A</v>
      </c>
      <c r="N2718" s="135" t="e">
        <f t="shared" ca="1" si="229"/>
        <v>#N/A</v>
      </c>
      <c r="S2718" s="135" t="e">
        <f t="shared" ca="1" si="230"/>
        <v>#N/A</v>
      </c>
    </row>
    <row r="2719" spans="1:19">
      <c r="A2719" s="133">
        <f t="shared" si="231"/>
        <v>46</v>
      </c>
      <c r="E2719" s="133">
        <v>18</v>
      </c>
      <c r="F2719" s="135" t="e">
        <f t="shared" ca="1" si="227"/>
        <v>#N/A</v>
      </c>
      <c r="N2719" s="135" t="e">
        <f t="shared" ca="1" si="229"/>
        <v>#N/A</v>
      </c>
      <c r="S2719" s="135" t="e">
        <f t="shared" ca="1" si="230"/>
        <v>#N/A</v>
      </c>
    </row>
    <row r="2720" spans="1:19">
      <c r="A2720" s="133">
        <f t="shared" si="231"/>
        <v>46</v>
      </c>
      <c r="E2720" s="133">
        <v>19</v>
      </c>
      <c r="F2720" s="135" t="e">
        <f t="shared" ca="1" si="227"/>
        <v>#N/A</v>
      </c>
      <c r="N2720" s="135" t="e">
        <f t="shared" ca="1" si="229"/>
        <v>#N/A</v>
      </c>
      <c r="S2720" s="135" t="e">
        <f t="shared" ca="1" si="230"/>
        <v>#N/A</v>
      </c>
    </row>
    <row r="2721" spans="1:19">
      <c r="A2721" s="133">
        <f t="shared" si="231"/>
        <v>46</v>
      </c>
      <c r="E2721" s="133">
        <v>20</v>
      </c>
      <c r="F2721" s="135" t="e">
        <f t="shared" ca="1" si="227"/>
        <v>#N/A</v>
      </c>
      <c r="N2721" s="135" t="e">
        <f t="shared" ca="1" si="229"/>
        <v>#N/A</v>
      </c>
      <c r="S2721" s="135" t="e">
        <f t="shared" ca="1" si="230"/>
        <v>#N/A</v>
      </c>
    </row>
    <row r="2722" spans="1:19">
      <c r="A2722" s="133">
        <f t="shared" si="231"/>
        <v>46</v>
      </c>
      <c r="E2722" s="133">
        <v>21</v>
      </c>
      <c r="F2722" s="135" t="e">
        <f t="shared" ca="1" si="227"/>
        <v>#N/A</v>
      </c>
      <c r="N2722" s="135" t="e">
        <f t="shared" ca="1" si="229"/>
        <v>#N/A</v>
      </c>
      <c r="S2722" s="135" t="e">
        <f t="shared" ca="1" si="230"/>
        <v>#N/A</v>
      </c>
    </row>
    <row r="2723" spans="1:19">
      <c r="A2723" s="133">
        <f t="shared" si="231"/>
        <v>46</v>
      </c>
      <c r="E2723" s="133">
        <v>22</v>
      </c>
      <c r="F2723" s="135" t="e">
        <f t="shared" ca="1" si="227"/>
        <v>#N/A</v>
      </c>
      <c r="N2723" s="135" t="e">
        <f t="shared" ca="1" si="229"/>
        <v>#N/A</v>
      </c>
      <c r="S2723" s="135" t="e">
        <f t="shared" ca="1" si="230"/>
        <v>#N/A</v>
      </c>
    </row>
    <row r="2724" spans="1:19">
      <c r="A2724" s="133">
        <f t="shared" si="231"/>
        <v>46</v>
      </c>
      <c r="E2724" s="133">
        <v>23</v>
      </c>
      <c r="F2724" s="135" t="e">
        <f t="shared" ca="1" si="227"/>
        <v>#N/A</v>
      </c>
      <c r="N2724" s="135" t="e">
        <f t="shared" ca="1" si="229"/>
        <v>#N/A</v>
      </c>
      <c r="S2724" s="135" t="e">
        <f t="shared" ca="1" si="230"/>
        <v>#N/A</v>
      </c>
    </row>
    <row r="2725" spans="1:19">
      <c r="A2725" s="133">
        <f t="shared" si="231"/>
        <v>46</v>
      </c>
      <c r="E2725" s="133">
        <v>24</v>
      </c>
      <c r="S2725" s="135" t="e">
        <f t="shared" ca="1" si="230"/>
        <v>#N/A</v>
      </c>
    </row>
    <row r="2726" spans="1:19">
      <c r="A2726" s="133">
        <f t="shared" si="231"/>
        <v>46</v>
      </c>
      <c r="E2726" s="133">
        <v>25</v>
      </c>
      <c r="S2726" s="135" t="e">
        <f t="shared" ca="1" si="230"/>
        <v>#N/A</v>
      </c>
    </row>
    <row r="2727" spans="1:19">
      <c r="A2727" s="133">
        <f t="shared" si="231"/>
        <v>46</v>
      </c>
      <c r="E2727" s="133">
        <v>26</v>
      </c>
      <c r="S2727" s="135" t="e">
        <f t="shared" ca="1" si="230"/>
        <v>#N/A</v>
      </c>
    </row>
    <row r="2728" spans="1:19">
      <c r="A2728" s="133">
        <f t="shared" si="231"/>
        <v>46</v>
      </c>
      <c r="E2728" s="133">
        <v>27</v>
      </c>
      <c r="S2728" s="135" t="e">
        <f t="shared" ca="1" si="230"/>
        <v>#N/A</v>
      </c>
    </row>
    <row r="2729" spans="1:19">
      <c r="A2729" s="133">
        <f t="shared" si="231"/>
        <v>46</v>
      </c>
      <c r="E2729" s="133">
        <v>28</v>
      </c>
      <c r="S2729" s="135" t="e">
        <f t="shared" ca="1" si="230"/>
        <v>#N/A</v>
      </c>
    </row>
    <row r="2730" spans="1:19">
      <c r="A2730" s="133">
        <f t="shared" si="231"/>
        <v>46</v>
      </c>
      <c r="E2730" s="133">
        <v>29</v>
      </c>
      <c r="S2730" s="135" t="e">
        <f t="shared" ca="1" si="230"/>
        <v>#N/A</v>
      </c>
    </row>
    <row r="2731" spans="1:19">
      <c r="A2731" s="133">
        <f t="shared" si="231"/>
        <v>46</v>
      </c>
      <c r="E2731" s="133">
        <v>30</v>
      </c>
      <c r="S2731" s="135" t="e">
        <f t="shared" ca="1" si="230"/>
        <v>#N/A</v>
      </c>
    </row>
    <row r="2732" spans="1:19">
      <c r="A2732" s="133">
        <f t="shared" si="231"/>
        <v>46</v>
      </c>
      <c r="E2732" s="133">
        <v>31</v>
      </c>
      <c r="S2732" s="135" t="e">
        <f t="shared" ca="1" si="230"/>
        <v>#N/A</v>
      </c>
    </row>
    <row r="2733" spans="1:19">
      <c r="A2733" s="133">
        <f t="shared" si="231"/>
        <v>46</v>
      </c>
      <c r="E2733" s="133">
        <v>32</v>
      </c>
      <c r="S2733" s="135" t="e">
        <f t="shared" ca="1" si="230"/>
        <v>#N/A</v>
      </c>
    </row>
    <row r="2734" spans="1:19">
      <c r="A2734" s="133">
        <f t="shared" si="231"/>
        <v>46</v>
      </c>
      <c r="E2734" s="133">
        <v>33</v>
      </c>
      <c r="S2734" s="135" t="e">
        <f t="shared" ca="1" si="230"/>
        <v>#N/A</v>
      </c>
    </row>
    <row r="2735" spans="1:19">
      <c r="A2735" s="133">
        <f t="shared" si="231"/>
        <v>46</v>
      </c>
      <c r="E2735" s="133">
        <v>34</v>
      </c>
      <c r="S2735" s="135" t="e">
        <f t="shared" ca="1" si="230"/>
        <v>#N/A</v>
      </c>
    </row>
    <row r="2736" spans="1:19">
      <c r="A2736" s="133">
        <f t="shared" si="231"/>
        <v>46</v>
      </c>
      <c r="E2736" s="133">
        <v>35</v>
      </c>
      <c r="S2736" s="135" t="e">
        <f t="shared" ca="1" si="230"/>
        <v>#N/A</v>
      </c>
    </row>
    <row r="2737" spans="1:19">
      <c r="A2737" s="133">
        <f t="shared" si="231"/>
        <v>46</v>
      </c>
      <c r="E2737" s="133">
        <v>36</v>
      </c>
      <c r="S2737" s="135" t="e">
        <f t="shared" ca="1" si="230"/>
        <v>#N/A</v>
      </c>
    </row>
    <row r="2738" spans="1:19">
      <c r="A2738" s="133">
        <f t="shared" si="231"/>
        <v>46</v>
      </c>
      <c r="E2738" s="133">
        <v>37</v>
      </c>
      <c r="S2738" s="135" t="e">
        <f t="shared" ca="1" si="230"/>
        <v>#N/A</v>
      </c>
    </row>
    <row r="2739" spans="1:19">
      <c r="A2739" s="133">
        <f t="shared" si="231"/>
        <v>46</v>
      </c>
      <c r="E2739" s="133">
        <v>38</v>
      </c>
      <c r="S2739" s="135" t="e">
        <f t="shared" ca="1" si="230"/>
        <v>#N/A</v>
      </c>
    </row>
    <row r="2740" spans="1:19">
      <c r="A2740" s="133">
        <f t="shared" si="231"/>
        <v>46</v>
      </c>
      <c r="E2740" s="133">
        <v>39</v>
      </c>
      <c r="S2740" s="135" t="e">
        <f t="shared" ca="1" si="230"/>
        <v>#N/A</v>
      </c>
    </row>
    <row r="2741" spans="1:19">
      <c r="A2741" s="133">
        <f t="shared" si="231"/>
        <v>46</v>
      </c>
      <c r="E2741" s="133">
        <v>40</v>
      </c>
      <c r="S2741" s="135" t="e">
        <f t="shared" ca="1" si="230"/>
        <v>#N/A</v>
      </c>
    </row>
    <row r="2742" spans="1:19">
      <c r="A2742" s="133">
        <f t="shared" si="231"/>
        <v>46</v>
      </c>
      <c r="E2742" s="133">
        <v>41</v>
      </c>
      <c r="S2742" s="135" t="e">
        <f t="shared" ca="1" si="230"/>
        <v>#N/A</v>
      </c>
    </row>
    <row r="2743" spans="1:19">
      <c r="A2743" s="133">
        <f t="shared" si="231"/>
        <v>46</v>
      </c>
      <c r="E2743" s="133">
        <v>42</v>
      </c>
      <c r="S2743" s="135" t="e">
        <f t="shared" ca="1" si="230"/>
        <v>#N/A</v>
      </c>
    </row>
    <row r="2744" spans="1:19">
      <c r="A2744" s="133">
        <f t="shared" si="231"/>
        <v>46</v>
      </c>
      <c r="E2744" s="133">
        <v>43</v>
      </c>
      <c r="S2744" s="135" t="e">
        <f t="shared" ca="1" si="230"/>
        <v>#N/A</v>
      </c>
    </row>
    <row r="2745" spans="1:19">
      <c r="A2745" s="133">
        <f t="shared" si="231"/>
        <v>46</v>
      </c>
      <c r="E2745" s="133">
        <v>44</v>
      </c>
      <c r="S2745" s="135" t="e">
        <f t="shared" ca="1" si="230"/>
        <v>#N/A</v>
      </c>
    </row>
    <row r="2746" spans="1:19">
      <c r="A2746" s="133">
        <f t="shared" si="231"/>
        <v>46</v>
      </c>
      <c r="E2746" s="133">
        <v>45</v>
      </c>
      <c r="S2746" s="135" t="e">
        <f t="shared" ca="1" si="230"/>
        <v>#N/A</v>
      </c>
    </row>
    <row r="2747" spans="1:19">
      <c r="A2747" s="133">
        <f t="shared" si="231"/>
        <v>46</v>
      </c>
      <c r="E2747" s="133">
        <v>46</v>
      </c>
      <c r="S2747" s="135" t="e">
        <f t="shared" ca="1" si="230"/>
        <v>#N/A</v>
      </c>
    </row>
    <row r="2748" spans="1:19">
      <c r="A2748" s="133">
        <f t="shared" si="231"/>
        <v>46</v>
      </c>
      <c r="E2748" s="133">
        <v>47</v>
      </c>
      <c r="S2748" s="135" t="e">
        <f t="shared" ca="1" si="230"/>
        <v>#N/A</v>
      </c>
    </row>
    <row r="2749" spans="1:19">
      <c r="A2749" s="133">
        <f t="shared" si="231"/>
        <v>46</v>
      </c>
      <c r="E2749" s="133">
        <v>48</v>
      </c>
      <c r="S2749" s="135" t="e">
        <f t="shared" ca="1" si="230"/>
        <v>#N/A</v>
      </c>
    </row>
    <row r="2750" spans="1:19">
      <c r="A2750" s="133">
        <f t="shared" si="231"/>
        <v>46</v>
      </c>
      <c r="E2750" s="133">
        <v>49</v>
      </c>
      <c r="S2750" s="135" t="e">
        <f t="shared" ca="1" si="230"/>
        <v>#N/A</v>
      </c>
    </row>
    <row r="2751" spans="1:19">
      <c r="A2751" s="133">
        <f t="shared" si="231"/>
        <v>46</v>
      </c>
      <c r="E2751" s="133">
        <v>50</v>
      </c>
      <c r="S2751" s="135" t="e">
        <f t="shared" ca="1" si="230"/>
        <v>#N/A</v>
      </c>
    </row>
    <row r="2752" spans="1:19">
      <c r="A2752" s="133">
        <f t="shared" si="231"/>
        <v>46</v>
      </c>
      <c r="E2752" s="133">
        <v>51</v>
      </c>
      <c r="S2752" s="135" t="e">
        <f t="shared" ca="1" si="230"/>
        <v>#N/A</v>
      </c>
    </row>
    <row r="2753" spans="1:21">
      <c r="A2753" s="133">
        <f t="shared" si="231"/>
        <v>46</v>
      </c>
      <c r="E2753" s="133">
        <v>52</v>
      </c>
      <c r="S2753" s="135" t="e">
        <f t="shared" ca="1" si="230"/>
        <v>#N/A</v>
      </c>
    </row>
    <row r="2762" spans="1:21">
      <c r="A2762" s="133">
        <f>(ROW()+58)/60</f>
        <v>47</v>
      </c>
      <c r="B2762" s="134">
        <f ca="1">INDIRECT("select!E"&amp;TEXT($B$1+A2762,"#"))</f>
        <v>0</v>
      </c>
      <c r="C2762" s="133" t="e">
        <f ca="1">VLOOKUP(B2762,$A$3181:$D$3190,4,0)</f>
        <v>#N/A</v>
      </c>
      <c r="D2762" s="133" t="e">
        <f ca="1">VLOOKUP(B2762,$A$3181:$D$3190,3,0)</f>
        <v>#N/A</v>
      </c>
      <c r="E2762" s="133">
        <v>1</v>
      </c>
      <c r="F2762" s="135" t="e">
        <f t="shared" ref="F2762:F2784" ca="1" si="232">IF(E2762&lt;=INDIRECT("D$"&amp;TEXT(ROW()-E2762+1,"#")),INDIRECT("E$"&amp;TEXT($F$1+INDIRECT("C$"&amp;TEXT(ROW()-E2762+1,"#"))+E2762-1,"#")),"")</f>
        <v>#N/A</v>
      </c>
      <c r="G2762" s="134">
        <f ca="1">INDIRECT("select!G"&amp;TEXT($B$1+A2762,"#"))</f>
        <v>0</v>
      </c>
      <c r="H2762" s="133" t="e">
        <f ca="1">VLOOKUP(G2762,E$3181:G$3219,3,0)</f>
        <v>#N/A</v>
      </c>
      <c r="I2762" s="133" t="e">
        <f ca="1">VLOOKUP(G2762,E$3181:G$3219,2,0)</f>
        <v>#N/A</v>
      </c>
      <c r="J2762" s="135" t="e">
        <f t="shared" ref="J2762:J2770" ca="1" si="233">IF(E2762&lt;=INDIRECT("I$"&amp;TEXT(ROW()-E2762+1,"#")),INDIRECT("H$"&amp;TEXT($F$1+INDIRECT("H$"&amp;TEXT(ROW()-E2762+1,"#"))+E2762-1,"#")),"")</f>
        <v>#N/A</v>
      </c>
      <c r="K2762" s="136">
        <f ca="1">INDIRECT("select!H"&amp;TEXT($B$1+A2762,"#"))</f>
        <v>0</v>
      </c>
      <c r="L2762" s="133" t="e">
        <f ca="1">VLOOKUP(K2762,H$3181:J$3287,3,0)</f>
        <v>#N/A</v>
      </c>
      <c r="M2762" s="133" t="e">
        <f ca="1">VLOOKUP(K2762,H$3181:J$3287,2,0)</f>
        <v>#N/A</v>
      </c>
      <c r="N2762" s="135" t="e">
        <f t="shared" ref="N2762:N2784" ca="1" si="234">IF(E2762&lt;=INDIRECT("M$"&amp;TEXT(ROW()-E2762+1,"#")),INDIRECT("K$"&amp;TEXT($F$1+INDIRECT("L$"&amp;TEXT(ROW()-E2762+1,"#"))+E2762-1,"#")),"")</f>
        <v>#N/A</v>
      </c>
      <c r="O2762" s="136">
        <f ca="1">INDIRECT("select!I"&amp;TEXT($B$1+A2762,"#"))</f>
        <v>0</v>
      </c>
      <c r="Q2762" s="133" t="e">
        <f ca="1">VLOOKUP(O2762,K$3181:O$3570,5,0)</f>
        <v>#N/A</v>
      </c>
      <c r="R2762" s="133" t="e">
        <f ca="1">VLOOKUP(O2762,K$3181:O$3570,4,0)</f>
        <v>#N/A</v>
      </c>
      <c r="S2762" s="135" t="e">
        <f t="shared" ref="S2762:S2813" ca="1" si="235">IF(E2762&lt;=INDIRECT("R$"&amp;TEXT(ROW()-E2762+1,"#")),INDIRECT("P$"&amp;TEXT($F$1+INDIRECT("Q$"&amp;TEXT(ROW()-E2762+1,"#"))+E2762-1,"#")),"")</f>
        <v>#N/A</v>
      </c>
      <c r="T2762" s="133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3">
        <f t="shared" ref="A2763:A2813" si="236">A2762</f>
        <v>47</v>
      </c>
      <c r="E2763" s="133">
        <v>2</v>
      </c>
      <c r="F2763" s="135" t="e">
        <f t="shared" ca="1" si="232"/>
        <v>#N/A</v>
      </c>
      <c r="J2763" s="135" t="e">
        <f t="shared" ca="1" si="233"/>
        <v>#N/A</v>
      </c>
      <c r="N2763" s="135" t="e">
        <f t="shared" ca="1" si="234"/>
        <v>#N/A</v>
      </c>
      <c r="S2763" s="135" t="e">
        <f t="shared" ca="1" si="235"/>
        <v>#N/A</v>
      </c>
    </row>
    <row r="2764" spans="1:21">
      <c r="A2764" s="133">
        <f t="shared" si="236"/>
        <v>47</v>
      </c>
      <c r="E2764" s="133">
        <v>3</v>
      </c>
      <c r="F2764" s="135" t="e">
        <f t="shared" ca="1" si="232"/>
        <v>#N/A</v>
      </c>
      <c r="J2764" s="135" t="e">
        <f t="shared" ca="1" si="233"/>
        <v>#N/A</v>
      </c>
      <c r="N2764" s="135" t="e">
        <f t="shared" ca="1" si="234"/>
        <v>#N/A</v>
      </c>
      <c r="S2764" s="135" t="e">
        <f t="shared" ca="1" si="235"/>
        <v>#N/A</v>
      </c>
    </row>
    <row r="2765" spans="1:21">
      <c r="A2765" s="133">
        <f t="shared" si="236"/>
        <v>47</v>
      </c>
      <c r="E2765" s="133">
        <v>4</v>
      </c>
      <c r="F2765" s="135" t="e">
        <f t="shared" ca="1" si="232"/>
        <v>#N/A</v>
      </c>
      <c r="J2765" s="135" t="e">
        <f t="shared" ca="1" si="233"/>
        <v>#N/A</v>
      </c>
      <c r="N2765" s="135" t="e">
        <f t="shared" ca="1" si="234"/>
        <v>#N/A</v>
      </c>
      <c r="S2765" s="135" t="e">
        <f t="shared" ca="1" si="235"/>
        <v>#N/A</v>
      </c>
    </row>
    <row r="2766" spans="1:21">
      <c r="A2766" s="133">
        <f t="shared" si="236"/>
        <v>47</v>
      </c>
      <c r="E2766" s="133">
        <v>5</v>
      </c>
      <c r="F2766" s="135" t="e">
        <f t="shared" ca="1" si="232"/>
        <v>#N/A</v>
      </c>
      <c r="J2766" s="135" t="e">
        <f t="shared" ca="1" si="233"/>
        <v>#N/A</v>
      </c>
      <c r="N2766" s="135" t="e">
        <f t="shared" ca="1" si="234"/>
        <v>#N/A</v>
      </c>
      <c r="S2766" s="135" t="e">
        <f t="shared" ca="1" si="235"/>
        <v>#N/A</v>
      </c>
    </row>
    <row r="2767" spans="1:21">
      <c r="A2767" s="133">
        <f t="shared" si="236"/>
        <v>47</v>
      </c>
      <c r="E2767" s="133">
        <v>6</v>
      </c>
      <c r="F2767" s="135" t="e">
        <f t="shared" ca="1" si="232"/>
        <v>#N/A</v>
      </c>
      <c r="J2767" s="135" t="e">
        <f t="shared" ca="1" si="233"/>
        <v>#N/A</v>
      </c>
      <c r="N2767" s="135" t="e">
        <f t="shared" ca="1" si="234"/>
        <v>#N/A</v>
      </c>
      <c r="S2767" s="135" t="e">
        <f t="shared" ca="1" si="235"/>
        <v>#N/A</v>
      </c>
    </row>
    <row r="2768" spans="1:21">
      <c r="A2768" s="133">
        <f t="shared" si="236"/>
        <v>47</v>
      </c>
      <c r="E2768" s="133">
        <v>7</v>
      </c>
      <c r="F2768" s="135" t="e">
        <f t="shared" ca="1" si="232"/>
        <v>#N/A</v>
      </c>
      <c r="J2768" s="135" t="e">
        <f t="shared" ca="1" si="233"/>
        <v>#N/A</v>
      </c>
      <c r="N2768" s="135" t="e">
        <f t="shared" ca="1" si="234"/>
        <v>#N/A</v>
      </c>
      <c r="S2768" s="135" t="e">
        <f t="shared" ca="1" si="235"/>
        <v>#N/A</v>
      </c>
    </row>
    <row r="2769" spans="1:19">
      <c r="A2769" s="133">
        <f t="shared" si="236"/>
        <v>47</v>
      </c>
      <c r="E2769" s="133">
        <v>8</v>
      </c>
      <c r="F2769" s="135" t="e">
        <f t="shared" ca="1" si="232"/>
        <v>#N/A</v>
      </c>
      <c r="J2769" s="135" t="e">
        <f t="shared" ca="1" si="233"/>
        <v>#N/A</v>
      </c>
      <c r="N2769" s="135" t="e">
        <f t="shared" ca="1" si="234"/>
        <v>#N/A</v>
      </c>
      <c r="S2769" s="135" t="e">
        <f t="shared" ca="1" si="235"/>
        <v>#N/A</v>
      </c>
    </row>
    <row r="2770" spans="1:19">
      <c r="A2770" s="133">
        <f t="shared" si="236"/>
        <v>47</v>
      </c>
      <c r="E2770" s="133">
        <v>9</v>
      </c>
      <c r="F2770" s="135" t="e">
        <f t="shared" ca="1" si="232"/>
        <v>#N/A</v>
      </c>
      <c r="J2770" s="135" t="e">
        <f t="shared" ca="1" si="233"/>
        <v>#N/A</v>
      </c>
      <c r="N2770" s="135" t="e">
        <f t="shared" ca="1" si="234"/>
        <v>#N/A</v>
      </c>
      <c r="S2770" s="135" t="e">
        <f t="shared" ca="1" si="235"/>
        <v>#N/A</v>
      </c>
    </row>
    <row r="2771" spans="1:19">
      <c r="A2771" s="133">
        <f t="shared" si="236"/>
        <v>47</v>
      </c>
      <c r="E2771" s="133">
        <v>10</v>
      </c>
      <c r="F2771" s="135" t="e">
        <f t="shared" ca="1" si="232"/>
        <v>#N/A</v>
      </c>
      <c r="N2771" s="135" t="e">
        <f t="shared" ca="1" si="234"/>
        <v>#N/A</v>
      </c>
      <c r="S2771" s="135" t="e">
        <f t="shared" ca="1" si="235"/>
        <v>#N/A</v>
      </c>
    </row>
    <row r="2772" spans="1:19">
      <c r="A2772" s="133">
        <f t="shared" si="236"/>
        <v>47</v>
      </c>
      <c r="E2772" s="133">
        <v>11</v>
      </c>
      <c r="F2772" s="135" t="e">
        <f t="shared" ca="1" si="232"/>
        <v>#N/A</v>
      </c>
      <c r="N2772" s="135" t="e">
        <f t="shared" ca="1" si="234"/>
        <v>#N/A</v>
      </c>
      <c r="S2772" s="135" t="e">
        <f t="shared" ca="1" si="235"/>
        <v>#N/A</v>
      </c>
    </row>
    <row r="2773" spans="1:19">
      <c r="A2773" s="133">
        <f t="shared" si="236"/>
        <v>47</v>
      </c>
      <c r="E2773" s="133">
        <v>12</v>
      </c>
      <c r="F2773" s="135" t="e">
        <f t="shared" ca="1" si="232"/>
        <v>#N/A</v>
      </c>
      <c r="N2773" s="135" t="e">
        <f t="shared" ca="1" si="234"/>
        <v>#N/A</v>
      </c>
      <c r="S2773" s="135" t="e">
        <f t="shared" ca="1" si="235"/>
        <v>#N/A</v>
      </c>
    </row>
    <row r="2774" spans="1:19">
      <c r="A2774" s="133">
        <f t="shared" si="236"/>
        <v>47</v>
      </c>
      <c r="E2774" s="133">
        <v>13</v>
      </c>
      <c r="F2774" s="135" t="e">
        <f t="shared" ca="1" si="232"/>
        <v>#N/A</v>
      </c>
      <c r="N2774" s="135" t="e">
        <f t="shared" ca="1" si="234"/>
        <v>#N/A</v>
      </c>
      <c r="S2774" s="135" t="e">
        <f t="shared" ca="1" si="235"/>
        <v>#N/A</v>
      </c>
    </row>
    <row r="2775" spans="1:19">
      <c r="A2775" s="133">
        <f t="shared" si="236"/>
        <v>47</v>
      </c>
      <c r="E2775" s="133">
        <v>14</v>
      </c>
      <c r="F2775" s="135" t="e">
        <f t="shared" ca="1" si="232"/>
        <v>#N/A</v>
      </c>
      <c r="N2775" s="135" t="e">
        <f t="shared" ca="1" si="234"/>
        <v>#N/A</v>
      </c>
      <c r="S2775" s="135" t="e">
        <f t="shared" ca="1" si="235"/>
        <v>#N/A</v>
      </c>
    </row>
    <row r="2776" spans="1:19">
      <c r="A2776" s="133">
        <f t="shared" si="236"/>
        <v>47</v>
      </c>
      <c r="E2776" s="133">
        <v>15</v>
      </c>
      <c r="F2776" s="135" t="e">
        <f t="shared" ca="1" si="232"/>
        <v>#N/A</v>
      </c>
      <c r="N2776" s="135" t="e">
        <f t="shared" ca="1" si="234"/>
        <v>#N/A</v>
      </c>
      <c r="S2776" s="135" t="e">
        <f t="shared" ca="1" si="235"/>
        <v>#N/A</v>
      </c>
    </row>
    <row r="2777" spans="1:19">
      <c r="A2777" s="133">
        <f t="shared" si="236"/>
        <v>47</v>
      </c>
      <c r="E2777" s="133">
        <v>16</v>
      </c>
      <c r="F2777" s="135" t="e">
        <f t="shared" ca="1" si="232"/>
        <v>#N/A</v>
      </c>
      <c r="N2777" s="135" t="e">
        <f t="shared" ca="1" si="234"/>
        <v>#N/A</v>
      </c>
      <c r="S2777" s="135" t="e">
        <f t="shared" ca="1" si="235"/>
        <v>#N/A</v>
      </c>
    </row>
    <row r="2778" spans="1:19">
      <c r="A2778" s="133">
        <f t="shared" si="236"/>
        <v>47</v>
      </c>
      <c r="E2778" s="133">
        <v>17</v>
      </c>
      <c r="F2778" s="135" t="e">
        <f t="shared" ca="1" si="232"/>
        <v>#N/A</v>
      </c>
      <c r="N2778" s="135" t="e">
        <f t="shared" ca="1" si="234"/>
        <v>#N/A</v>
      </c>
      <c r="S2778" s="135" t="e">
        <f t="shared" ca="1" si="235"/>
        <v>#N/A</v>
      </c>
    </row>
    <row r="2779" spans="1:19">
      <c r="A2779" s="133">
        <f t="shared" si="236"/>
        <v>47</v>
      </c>
      <c r="E2779" s="133">
        <v>18</v>
      </c>
      <c r="F2779" s="135" t="e">
        <f t="shared" ca="1" si="232"/>
        <v>#N/A</v>
      </c>
      <c r="N2779" s="135" t="e">
        <f t="shared" ca="1" si="234"/>
        <v>#N/A</v>
      </c>
      <c r="S2779" s="135" t="e">
        <f t="shared" ca="1" si="235"/>
        <v>#N/A</v>
      </c>
    </row>
    <row r="2780" spans="1:19">
      <c r="A2780" s="133">
        <f t="shared" si="236"/>
        <v>47</v>
      </c>
      <c r="E2780" s="133">
        <v>19</v>
      </c>
      <c r="F2780" s="135" t="e">
        <f t="shared" ca="1" si="232"/>
        <v>#N/A</v>
      </c>
      <c r="N2780" s="135" t="e">
        <f t="shared" ca="1" si="234"/>
        <v>#N/A</v>
      </c>
      <c r="S2780" s="135" t="e">
        <f t="shared" ca="1" si="235"/>
        <v>#N/A</v>
      </c>
    </row>
    <row r="2781" spans="1:19">
      <c r="A2781" s="133">
        <f t="shared" si="236"/>
        <v>47</v>
      </c>
      <c r="E2781" s="133">
        <v>20</v>
      </c>
      <c r="F2781" s="135" t="e">
        <f t="shared" ca="1" si="232"/>
        <v>#N/A</v>
      </c>
      <c r="N2781" s="135" t="e">
        <f t="shared" ca="1" si="234"/>
        <v>#N/A</v>
      </c>
      <c r="S2781" s="135" t="e">
        <f t="shared" ca="1" si="235"/>
        <v>#N/A</v>
      </c>
    </row>
    <row r="2782" spans="1:19">
      <c r="A2782" s="133">
        <f t="shared" si="236"/>
        <v>47</v>
      </c>
      <c r="E2782" s="133">
        <v>21</v>
      </c>
      <c r="F2782" s="135" t="e">
        <f t="shared" ca="1" si="232"/>
        <v>#N/A</v>
      </c>
      <c r="N2782" s="135" t="e">
        <f t="shared" ca="1" si="234"/>
        <v>#N/A</v>
      </c>
      <c r="S2782" s="135" t="e">
        <f t="shared" ca="1" si="235"/>
        <v>#N/A</v>
      </c>
    </row>
    <row r="2783" spans="1:19">
      <c r="A2783" s="133">
        <f t="shared" si="236"/>
        <v>47</v>
      </c>
      <c r="E2783" s="133">
        <v>22</v>
      </c>
      <c r="F2783" s="135" t="e">
        <f t="shared" ca="1" si="232"/>
        <v>#N/A</v>
      </c>
      <c r="N2783" s="135" t="e">
        <f t="shared" ca="1" si="234"/>
        <v>#N/A</v>
      </c>
      <c r="S2783" s="135" t="e">
        <f t="shared" ca="1" si="235"/>
        <v>#N/A</v>
      </c>
    </row>
    <row r="2784" spans="1:19">
      <c r="A2784" s="133">
        <f t="shared" si="236"/>
        <v>47</v>
      </c>
      <c r="E2784" s="133">
        <v>23</v>
      </c>
      <c r="F2784" s="135" t="e">
        <f t="shared" ca="1" si="232"/>
        <v>#N/A</v>
      </c>
      <c r="N2784" s="135" t="e">
        <f t="shared" ca="1" si="234"/>
        <v>#N/A</v>
      </c>
      <c r="S2784" s="135" t="e">
        <f t="shared" ca="1" si="235"/>
        <v>#N/A</v>
      </c>
    </row>
    <row r="2785" spans="1:19">
      <c r="A2785" s="133">
        <f t="shared" si="236"/>
        <v>47</v>
      </c>
      <c r="E2785" s="133">
        <v>24</v>
      </c>
      <c r="S2785" s="135" t="e">
        <f t="shared" ca="1" si="235"/>
        <v>#N/A</v>
      </c>
    </row>
    <row r="2786" spans="1:19">
      <c r="A2786" s="133">
        <f t="shared" si="236"/>
        <v>47</v>
      </c>
      <c r="E2786" s="133">
        <v>25</v>
      </c>
      <c r="S2786" s="135" t="e">
        <f t="shared" ca="1" si="235"/>
        <v>#N/A</v>
      </c>
    </row>
    <row r="2787" spans="1:19">
      <c r="A2787" s="133">
        <f t="shared" si="236"/>
        <v>47</v>
      </c>
      <c r="E2787" s="133">
        <v>26</v>
      </c>
      <c r="S2787" s="135" t="e">
        <f t="shared" ca="1" si="235"/>
        <v>#N/A</v>
      </c>
    </row>
    <row r="2788" spans="1:19">
      <c r="A2788" s="133">
        <f t="shared" si="236"/>
        <v>47</v>
      </c>
      <c r="E2788" s="133">
        <v>27</v>
      </c>
      <c r="S2788" s="135" t="e">
        <f t="shared" ca="1" si="235"/>
        <v>#N/A</v>
      </c>
    </row>
    <row r="2789" spans="1:19">
      <c r="A2789" s="133">
        <f t="shared" si="236"/>
        <v>47</v>
      </c>
      <c r="E2789" s="133">
        <v>28</v>
      </c>
      <c r="S2789" s="135" t="e">
        <f t="shared" ca="1" si="235"/>
        <v>#N/A</v>
      </c>
    </row>
    <row r="2790" spans="1:19">
      <c r="A2790" s="133">
        <f t="shared" si="236"/>
        <v>47</v>
      </c>
      <c r="E2790" s="133">
        <v>29</v>
      </c>
      <c r="S2790" s="135" t="e">
        <f t="shared" ca="1" si="235"/>
        <v>#N/A</v>
      </c>
    </row>
    <row r="2791" spans="1:19">
      <c r="A2791" s="133">
        <f t="shared" si="236"/>
        <v>47</v>
      </c>
      <c r="E2791" s="133">
        <v>30</v>
      </c>
      <c r="S2791" s="135" t="e">
        <f t="shared" ca="1" si="235"/>
        <v>#N/A</v>
      </c>
    </row>
    <row r="2792" spans="1:19">
      <c r="A2792" s="133">
        <f t="shared" si="236"/>
        <v>47</v>
      </c>
      <c r="E2792" s="133">
        <v>31</v>
      </c>
      <c r="S2792" s="135" t="e">
        <f t="shared" ca="1" si="235"/>
        <v>#N/A</v>
      </c>
    </row>
    <row r="2793" spans="1:19">
      <c r="A2793" s="133">
        <f t="shared" si="236"/>
        <v>47</v>
      </c>
      <c r="E2793" s="133">
        <v>32</v>
      </c>
      <c r="S2793" s="135" t="e">
        <f t="shared" ca="1" si="235"/>
        <v>#N/A</v>
      </c>
    </row>
    <row r="2794" spans="1:19">
      <c r="A2794" s="133">
        <f t="shared" si="236"/>
        <v>47</v>
      </c>
      <c r="E2794" s="133">
        <v>33</v>
      </c>
      <c r="S2794" s="135" t="e">
        <f t="shared" ca="1" si="235"/>
        <v>#N/A</v>
      </c>
    </row>
    <row r="2795" spans="1:19">
      <c r="A2795" s="133">
        <f t="shared" si="236"/>
        <v>47</v>
      </c>
      <c r="E2795" s="133">
        <v>34</v>
      </c>
      <c r="S2795" s="135" t="e">
        <f t="shared" ca="1" si="235"/>
        <v>#N/A</v>
      </c>
    </row>
    <row r="2796" spans="1:19">
      <c r="A2796" s="133">
        <f t="shared" si="236"/>
        <v>47</v>
      </c>
      <c r="E2796" s="133">
        <v>35</v>
      </c>
      <c r="S2796" s="135" t="e">
        <f t="shared" ca="1" si="235"/>
        <v>#N/A</v>
      </c>
    </row>
    <row r="2797" spans="1:19">
      <c r="A2797" s="133">
        <f t="shared" si="236"/>
        <v>47</v>
      </c>
      <c r="E2797" s="133">
        <v>36</v>
      </c>
      <c r="S2797" s="135" t="e">
        <f t="shared" ca="1" si="235"/>
        <v>#N/A</v>
      </c>
    </row>
    <row r="2798" spans="1:19">
      <c r="A2798" s="133">
        <f t="shared" si="236"/>
        <v>47</v>
      </c>
      <c r="E2798" s="133">
        <v>37</v>
      </c>
      <c r="S2798" s="135" t="e">
        <f t="shared" ca="1" si="235"/>
        <v>#N/A</v>
      </c>
    </row>
    <row r="2799" spans="1:19">
      <c r="A2799" s="133">
        <f t="shared" si="236"/>
        <v>47</v>
      </c>
      <c r="E2799" s="133">
        <v>38</v>
      </c>
      <c r="S2799" s="135" t="e">
        <f t="shared" ca="1" si="235"/>
        <v>#N/A</v>
      </c>
    </row>
    <row r="2800" spans="1:19">
      <c r="A2800" s="133">
        <f t="shared" si="236"/>
        <v>47</v>
      </c>
      <c r="E2800" s="133">
        <v>39</v>
      </c>
      <c r="S2800" s="135" t="e">
        <f t="shared" ca="1" si="235"/>
        <v>#N/A</v>
      </c>
    </row>
    <row r="2801" spans="1:19">
      <c r="A2801" s="133">
        <f t="shared" si="236"/>
        <v>47</v>
      </c>
      <c r="E2801" s="133">
        <v>40</v>
      </c>
      <c r="S2801" s="135" t="e">
        <f t="shared" ca="1" si="235"/>
        <v>#N/A</v>
      </c>
    </row>
    <row r="2802" spans="1:19">
      <c r="A2802" s="133">
        <f t="shared" si="236"/>
        <v>47</v>
      </c>
      <c r="E2802" s="133">
        <v>41</v>
      </c>
      <c r="S2802" s="135" t="e">
        <f t="shared" ca="1" si="235"/>
        <v>#N/A</v>
      </c>
    </row>
    <row r="2803" spans="1:19">
      <c r="A2803" s="133">
        <f t="shared" si="236"/>
        <v>47</v>
      </c>
      <c r="E2803" s="133">
        <v>42</v>
      </c>
      <c r="S2803" s="135" t="e">
        <f t="shared" ca="1" si="235"/>
        <v>#N/A</v>
      </c>
    </row>
    <row r="2804" spans="1:19">
      <c r="A2804" s="133">
        <f t="shared" si="236"/>
        <v>47</v>
      </c>
      <c r="E2804" s="133">
        <v>43</v>
      </c>
      <c r="S2804" s="135" t="e">
        <f t="shared" ca="1" si="235"/>
        <v>#N/A</v>
      </c>
    </row>
    <row r="2805" spans="1:19">
      <c r="A2805" s="133">
        <f t="shared" si="236"/>
        <v>47</v>
      </c>
      <c r="E2805" s="133">
        <v>44</v>
      </c>
      <c r="S2805" s="135" t="e">
        <f t="shared" ca="1" si="235"/>
        <v>#N/A</v>
      </c>
    </row>
    <row r="2806" spans="1:19">
      <c r="A2806" s="133">
        <f t="shared" si="236"/>
        <v>47</v>
      </c>
      <c r="E2806" s="133">
        <v>45</v>
      </c>
      <c r="S2806" s="135" t="e">
        <f t="shared" ca="1" si="235"/>
        <v>#N/A</v>
      </c>
    </row>
    <row r="2807" spans="1:19">
      <c r="A2807" s="133">
        <f t="shared" si="236"/>
        <v>47</v>
      </c>
      <c r="E2807" s="133">
        <v>46</v>
      </c>
      <c r="S2807" s="135" t="e">
        <f t="shared" ca="1" si="235"/>
        <v>#N/A</v>
      </c>
    </row>
    <row r="2808" spans="1:19">
      <c r="A2808" s="133">
        <f t="shared" si="236"/>
        <v>47</v>
      </c>
      <c r="E2808" s="133">
        <v>47</v>
      </c>
      <c r="S2808" s="135" t="e">
        <f t="shared" ca="1" si="235"/>
        <v>#N/A</v>
      </c>
    </row>
    <row r="2809" spans="1:19">
      <c r="A2809" s="133">
        <f t="shared" si="236"/>
        <v>47</v>
      </c>
      <c r="E2809" s="133">
        <v>48</v>
      </c>
      <c r="S2809" s="135" t="e">
        <f t="shared" ca="1" si="235"/>
        <v>#N/A</v>
      </c>
    </row>
    <row r="2810" spans="1:19">
      <c r="A2810" s="133">
        <f t="shared" si="236"/>
        <v>47</v>
      </c>
      <c r="E2810" s="133">
        <v>49</v>
      </c>
      <c r="S2810" s="135" t="e">
        <f t="shared" ca="1" si="235"/>
        <v>#N/A</v>
      </c>
    </row>
    <row r="2811" spans="1:19">
      <c r="A2811" s="133">
        <f t="shared" si="236"/>
        <v>47</v>
      </c>
      <c r="E2811" s="133">
        <v>50</v>
      </c>
      <c r="S2811" s="135" t="e">
        <f t="shared" ca="1" si="235"/>
        <v>#N/A</v>
      </c>
    </row>
    <row r="2812" spans="1:19">
      <c r="A2812" s="133">
        <f t="shared" si="236"/>
        <v>47</v>
      </c>
      <c r="E2812" s="133">
        <v>51</v>
      </c>
      <c r="S2812" s="135" t="e">
        <f t="shared" ca="1" si="235"/>
        <v>#N/A</v>
      </c>
    </row>
    <row r="2813" spans="1:19">
      <c r="A2813" s="133">
        <f t="shared" si="236"/>
        <v>47</v>
      </c>
      <c r="E2813" s="133">
        <v>52</v>
      </c>
      <c r="S2813" s="135" t="e">
        <f t="shared" ca="1" si="235"/>
        <v>#N/A</v>
      </c>
    </row>
    <row r="2822" spans="1:21">
      <c r="A2822" s="133">
        <f>(ROW()+58)/60</f>
        <v>48</v>
      </c>
      <c r="B2822" s="134">
        <f ca="1">INDIRECT("select!E"&amp;TEXT($B$1+A2822,"#"))</f>
        <v>0</v>
      </c>
      <c r="C2822" s="133" t="e">
        <f ca="1">VLOOKUP(B2822,$A$3181:$D$3190,4,0)</f>
        <v>#N/A</v>
      </c>
      <c r="D2822" s="133" t="e">
        <f ca="1">VLOOKUP(B2822,$A$3181:$D$3190,3,0)</f>
        <v>#N/A</v>
      </c>
      <c r="E2822" s="133">
        <v>1</v>
      </c>
      <c r="F2822" s="135" t="e">
        <f t="shared" ref="F2822:F2844" ca="1" si="237">IF(E2822&lt;=INDIRECT("D$"&amp;TEXT(ROW()-E2822+1,"#")),INDIRECT("E$"&amp;TEXT($F$1+INDIRECT("C$"&amp;TEXT(ROW()-E2822+1,"#"))+E2822-1,"#")),"")</f>
        <v>#N/A</v>
      </c>
      <c r="G2822" s="134">
        <f ca="1">INDIRECT("select!G"&amp;TEXT($B$1+A2822,"#"))</f>
        <v>0</v>
      </c>
      <c r="H2822" s="133" t="e">
        <f ca="1">VLOOKUP(G2822,E$3181:G$3219,3,0)</f>
        <v>#N/A</v>
      </c>
      <c r="I2822" s="133" t="e">
        <f ca="1">VLOOKUP(G2822,E$3181:G$3219,2,0)</f>
        <v>#N/A</v>
      </c>
      <c r="J2822" s="135" t="e">
        <f t="shared" ref="J2822:J2830" ca="1" si="238">IF(E2822&lt;=INDIRECT("I$"&amp;TEXT(ROW()-E2822+1,"#")),INDIRECT("H$"&amp;TEXT($F$1+INDIRECT("H$"&amp;TEXT(ROW()-E2822+1,"#"))+E2822-1,"#")),"")</f>
        <v>#N/A</v>
      </c>
      <c r="K2822" s="136">
        <f ca="1">INDIRECT("select!H"&amp;TEXT($B$1+A2822,"#"))</f>
        <v>0</v>
      </c>
      <c r="L2822" s="133" t="e">
        <f ca="1">VLOOKUP(K2822,H$3181:J$3287,3,0)</f>
        <v>#N/A</v>
      </c>
      <c r="M2822" s="133" t="e">
        <f ca="1">VLOOKUP(K2822,H$3181:J$3287,2,0)</f>
        <v>#N/A</v>
      </c>
      <c r="N2822" s="135" t="e">
        <f t="shared" ref="N2822:N2844" ca="1" si="239">IF(E2822&lt;=INDIRECT("M$"&amp;TEXT(ROW()-E2822+1,"#")),INDIRECT("K$"&amp;TEXT($F$1+INDIRECT("L$"&amp;TEXT(ROW()-E2822+1,"#"))+E2822-1,"#")),"")</f>
        <v>#N/A</v>
      </c>
      <c r="O2822" s="136">
        <f ca="1">INDIRECT("select!I"&amp;TEXT($B$1+A2822,"#"))</f>
        <v>0</v>
      </c>
      <c r="Q2822" s="133" t="e">
        <f ca="1">VLOOKUP(O2822,K$3181:O$3570,5,0)</f>
        <v>#N/A</v>
      </c>
      <c r="R2822" s="133" t="e">
        <f ca="1">VLOOKUP(O2822,K$3181:O$3570,4,0)</f>
        <v>#N/A</v>
      </c>
      <c r="S2822" s="135" t="e">
        <f t="shared" ref="S2822:S2873" ca="1" si="240">IF(E2822&lt;=INDIRECT("R$"&amp;TEXT(ROW()-E2822+1,"#")),INDIRECT("P$"&amp;TEXT($F$1+INDIRECT("Q$"&amp;TEXT(ROW()-E2822+1,"#"))+E2822-1,"#")),"")</f>
        <v>#N/A</v>
      </c>
      <c r="T2822" s="133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3">
        <f t="shared" ref="A2823:A2873" si="241">A2822</f>
        <v>48</v>
      </c>
      <c r="E2823" s="133">
        <v>2</v>
      </c>
      <c r="F2823" s="135" t="e">
        <f t="shared" ca="1" si="237"/>
        <v>#N/A</v>
      </c>
      <c r="J2823" s="135" t="e">
        <f t="shared" ca="1" si="238"/>
        <v>#N/A</v>
      </c>
      <c r="N2823" s="135" t="e">
        <f t="shared" ca="1" si="239"/>
        <v>#N/A</v>
      </c>
      <c r="S2823" s="135" t="e">
        <f t="shared" ca="1" si="240"/>
        <v>#N/A</v>
      </c>
    </row>
    <row r="2824" spans="1:21">
      <c r="A2824" s="133">
        <f t="shared" si="241"/>
        <v>48</v>
      </c>
      <c r="E2824" s="133">
        <v>3</v>
      </c>
      <c r="F2824" s="135" t="e">
        <f t="shared" ca="1" si="237"/>
        <v>#N/A</v>
      </c>
      <c r="J2824" s="135" t="e">
        <f t="shared" ca="1" si="238"/>
        <v>#N/A</v>
      </c>
      <c r="N2824" s="135" t="e">
        <f t="shared" ca="1" si="239"/>
        <v>#N/A</v>
      </c>
      <c r="S2824" s="135" t="e">
        <f t="shared" ca="1" si="240"/>
        <v>#N/A</v>
      </c>
    </row>
    <row r="2825" spans="1:21">
      <c r="A2825" s="133">
        <f t="shared" si="241"/>
        <v>48</v>
      </c>
      <c r="E2825" s="133">
        <v>4</v>
      </c>
      <c r="F2825" s="135" t="e">
        <f t="shared" ca="1" si="237"/>
        <v>#N/A</v>
      </c>
      <c r="J2825" s="135" t="e">
        <f t="shared" ca="1" si="238"/>
        <v>#N/A</v>
      </c>
      <c r="N2825" s="135" t="e">
        <f t="shared" ca="1" si="239"/>
        <v>#N/A</v>
      </c>
      <c r="S2825" s="135" t="e">
        <f t="shared" ca="1" si="240"/>
        <v>#N/A</v>
      </c>
    </row>
    <row r="2826" spans="1:21">
      <c r="A2826" s="133">
        <f t="shared" si="241"/>
        <v>48</v>
      </c>
      <c r="E2826" s="133">
        <v>5</v>
      </c>
      <c r="F2826" s="135" t="e">
        <f t="shared" ca="1" si="237"/>
        <v>#N/A</v>
      </c>
      <c r="J2826" s="135" t="e">
        <f t="shared" ca="1" si="238"/>
        <v>#N/A</v>
      </c>
      <c r="N2826" s="135" t="e">
        <f t="shared" ca="1" si="239"/>
        <v>#N/A</v>
      </c>
      <c r="S2826" s="135" t="e">
        <f t="shared" ca="1" si="240"/>
        <v>#N/A</v>
      </c>
    </row>
    <row r="2827" spans="1:21">
      <c r="A2827" s="133">
        <f t="shared" si="241"/>
        <v>48</v>
      </c>
      <c r="E2827" s="133">
        <v>6</v>
      </c>
      <c r="F2827" s="135" t="e">
        <f t="shared" ca="1" si="237"/>
        <v>#N/A</v>
      </c>
      <c r="J2827" s="135" t="e">
        <f t="shared" ca="1" si="238"/>
        <v>#N/A</v>
      </c>
      <c r="N2827" s="135" t="e">
        <f t="shared" ca="1" si="239"/>
        <v>#N/A</v>
      </c>
      <c r="S2827" s="135" t="e">
        <f t="shared" ca="1" si="240"/>
        <v>#N/A</v>
      </c>
    </row>
    <row r="2828" spans="1:21">
      <c r="A2828" s="133">
        <f t="shared" si="241"/>
        <v>48</v>
      </c>
      <c r="E2828" s="133">
        <v>7</v>
      </c>
      <c r="F2828" s="135" t="e">
        <f t="shared" ca="1" si="237"/>
        <v>#N/A</v>
      </c>
      <c r="J2828" s="135" t="e">
        <f t="shared" ca="1" si="238"/>
        <v>#N/A</v>
      </c>
      <c r="N2828" s="135" t="e">
        <f t="shared" ca="1" si="239"/>
        <v>#N/A</v>
      </c>
      <c r="S2828" s="135" t="e">
        <f t="shared" ca="1" si="240"/>
        <v>#N/A</v>
      </c>
    </row>
    <row r="2829" spans="1:21">
      <c r="A2829" s="133">
        <f t="shared" si="241"/>
        <v>48</v>
      </c>
      <c r="E2829" s="133">
        <v>8</v>
      </c>
      <c r="F2829" s="135" t="e">
        <f t="shared" ca="1" si="237"/>
        <v>#N/A</v>
      </c>
      <c r="J2829" s="135" t="e">
        <f t="shared" ca="1" si="238"/>
        <v>#N/A</v>
      </c>
      <c r="N2829" s="135" t="e">
        <f t="shared" ca="1" si="239"/>
        <v>#N/A</v>
      </c>
      <c r="S2829" s="135" t="e">
        <f t="shared" ca="1" si="240"/>
        <v>#N/A</v>
      </c>
    </row>
    <row r="2830" spans="1:21">
      <c r="A2830" s="133">
        <f t="shared" si="241"/>
        <v>48</v>
      </c>
      <c r="E2830" s="133">
        <v>9</v>
      </c>
      <c r="F2830" s="135" t="e">
        <f t="shared" ca="1" si="237"/>
        <v>#N/A</v>
      </c>
      <c r="J2830" s="135" t="e">
        <f t="shared" ca="1" si="238"/>
        <v>#N/A</v>
      </c>
      <c r="N2830" s="135" t="e">
        <f t="shared" ca="1" si="239"/>
        <v>#N/A</v>
      </c>
      <c r="S2830" s="135" t="e">
        <f t="shared" ca="1" si="240"/>
        <v>#N/A</v>
      </c>
    </row>
    <row r="2831" spans="1:21">
      <c r="A2831" s="133">
        <f t="shared" si="241"/>
        <v>48</v>
      </c>
      <c r="E2831" s="133">
        <v>10</v>
      </c>
      <c r="F2831" s="135" t="e">
        <f t="shared" ca="1" si="237"/>
        <v>#N/A</v>
      </c>
      <c r="N2831" s="135" t="e">
        <f t="shared" ca="1" si="239"/>
        <v>#N/A</v>
      </c>
      <c r="S2831" s="135" t="e">
        <f t="shared" ca="1" si="240"/>
        <v>#N/A</v>
      </c>
    </row>
    <row r="2832" spans="1:21">
      <c r="A2832" s="133">
        <f t="shared" si="241"/>
        <v>48</v>
      </c>
      <c r="E2832" s="133">
        <v>11</v>
      </c>
      <c r="F2832" s="135" t="e">
        <f t="shared" ca="1" si="237"/>
        <v>#N/A</v>
      </c>
      <c r="N2832" s="135" t="e">
        <f t="shared" ca="1" si="239"/>
        <v>#N/A</v>
      </c>
      <c r="S2832" s="135" t="e">
        <f t="shared" ca="1" si="240"/>
        <v>#N/A</v>
      </c>
    </row>
    <row r="2833" spans="1:19">
      <c r="A2833" s="133">
        <f t="shared" si="241"/>
        <v>48</v>
      </c>
      <c r="E2833" s="133">
        <v>12</v>
      </c>
      <c r="F2833" s="135" t="e">
        <f t="shared" ca="1" si="237"/>
        <v>#N/A</v>
      </c>
      <c r="N2833" s="135" t="e">
        <f t="shared" ca="1" si="239"/>
        <v>#N/A</v>
      </c>
      <c r="S2833" s="135" t="e">
        <f t="shared" ca="1" si="240"/>
        <v>#N/A</v>
      </c>
    </row>
    <row r="2834" spans="1:19">
      <c r="A2834" s="133">
        <f t="shared" si="241"/>
        <v>48</v>
      </c>
      <c r="E2834" s="133">
        <v>13</v>
      </c>
      <c r="F2834" s="135" t="e">
        <f t="shared" ca="1" si="237"/>
        <v>#N/A</v>
      </c>
      <c r="N2834" s="135" t="e">
        <f t="shared" ca="1" si="239"/>
        <v>#N/A</v>
      </c>
      <c r="S2834" s="135" t="e">
        <f t="shared" ca="1" si="240"/>
        <v>#N/A</v>
      </c>
    </row>
    <row r="2835" spans="1:19">
      <c r="A2835" s="133">
        <f t="shared" si="241"/>
        <v>48</v>
      </c>
      <c r="E2835" s="133">
        <v>14</v>
      </c>
      <c r="F2835" s="135" t="e">
        <f t="shared" ca="1" si="237"/>
        <v>#N/A</v>
      </c>
      <c r="N2835" s="135" t="e">
        <f t="shared" ca="1" si="239"/>
        <v>#N/A</v>
      </c>
      <c r="S2835" s="135" t="e">
        <f t="shared" ca="1" si="240"/>
        <v>#N/A</v>
      </c>
    </row>
    <row r="2836" spans="1:19">
      <c r="A2836" s="133">
        <f t="shared" si="241"/>
        <v>48</v>
      </c>
      <c r="E2836" s="133">
        <v>15</v>
      </c>
      <c r="F2836" s="135" t="e">
        <f t="shared" ca="1" si="237"/>
        <v>#N/A</v>
      </c>
      <c r="N2836" s="135" t="e">
        <f t="shared" ca="1" si="239"/>
        <v>#N/A</v>
      </c>
      <c r="S2836" s="135" t="e">
        <f t="shared" ca="1" si="240"/>
        <v>#N/A</v>
      </c>
    </row>
    <row r="2837" spans="1:19">
      <c r="A2837" s="133">
        <f t="shared" si="241"/>
        <v>48</v>
      </c>
      <c r="E2837" s="133">
        <v>16</v>
      </c>
      <c r="F2837" s="135" t="e">
        <f t="shared" ca="1" si="237"/>
        <v>#N/A</v>
      </c>
      <c r="N2837" s="135" t="e">
        <f t="shared" ca="1" si="239"/>
        <v>#N/A</v>
      </c>
      <c r="S2837" s="135" t="e">
        <f t="shared" ca="1" si="240"/>
        <v>#N/A</v>
      </c>
    </row>
    <row r="2838" spans="1:19">
      <c r="A2838" s="133">
        <f t="shared" si="241"/>
        <v>48</v>
      </c>
      <c r="E2838" s="133">
        <v>17</v>
      </c>
      <c r="F2838" s="135" t="e">
        <f t="shared" ca="1" si="237"/>
        <v>#N/A</v>
      </c>
      <c r="N2838" s="135" t="e">
        <f t="shared" ca="1" si="239"/>
        <v>#N/A</v>
      </c>
      <c r="S2838" s="135" t="e">
        <f t="shared" ca="1" si="240"/>
        <v>#N/A</v>
      </c>
    </row>
    <row r="2839" spans="1:19">
      <c r="A2839" s="133">
        <f t="shared" si="241"/>
        <v>48</v>
      </c>
      <c r="E2839" s="133">
        <v>18</v>
      </c>
      <c r="F2839" s="135" t="e">
        <f t="shared" ca="1" si="237"/>
        <v>#N/A</v>
      </c>
      <c r="N2839" s="135" t="e">
        <f t="shared" ca="1" si="239"/>
        <v>#N/A</v>
      </c>
      <c r="S2839" s="135" t="e">
        <f t="shared" ca="1" si="240"/>
        <v>#N/A</v>
      </c>
    </row>
    <row r="2840" spans="1:19">
      <c r="A2840" s="133">
        <f t="shared" si="241"/>
        <v>48</v>
      </c>
      <c r="E2840" s="133">
        <v>19</v>
      </c>
      <c r="F2840" s="135" t="e">
        <f t="shared" ca="1" si="237"/>
        <v>#N/A</v>
      </c>
      <c r="N2840" s="135" t="e">
        <f t="shared" ca="1" si="239"/>
        <v>#N/A</v>
      </c>
      <c r="S2840" s="135" t="e">
        <f t="shared" ca="1" si="240"/>
        <v>#N/A</v>
      </c>
    </row>
    <row r="2841" spans="1:19">
      <c r="A2841" s="133">
        <f t="shared" si="241"/>
        <v>48</v>
      </c>
      <c r="E2841" s="133">
        <v>20</v>
      </c>
      <c r="F2841" s="135" t="e">
        <f t="shared" ca="1" si="237"/>
        <v>#N/A</v>
      </c>
      <c r="N2841" s="135" t="e">
        <f t="shared" ca="1" si="239"/>
        <v>#N/A</v>
      </c>
      <c r="S2841" s="135" t="e">
        <f t="shared" ca="1" si="240"/>
        <v>#N/A</v>
      </c>
    </row>
    <row r="2842" spans="1:19">
      <c r="A2842" s="133">
        <f t="shared" si="241"/>
        <v>48</v>
      </c>
      <c r="E2842" s="133">
        <v>21</v>
      </c>
      <c r="F2842" s="135" t="e">
        <f t="shared" ca="1" si="237"/>
        <v>#N/A</v>
      </c>
      <c r="N2842" s="135" t="e">
        <f t="shared" ca="1" si="239"/>
        <v>#N/A</v>
      </c>
      <c r="S2842" s="135" t="e">
        <f t="shared" ca="1" si="240"/>
        <v>#N/A</v>
      </c>
    </row>
    <row r="2843" spans="1:19">
      <c r="A2843" s="133">
        <f t="shared" si="241"/>
        <v>48</v>
      </c>
      <c r="E2843" s="133">
        <v>22</v>
      </c>
      <c r="F2843" s="135" t="e">
        <f t="shared" ca="1" si="237"/>
        <v>#N/A</v>
      </c>
      <c r="N2843" s="135" t="e">
        <f t="shared" ca="1" si="239"/>
        <v>#N/A</v>
      </c>
      <c r="S2843" s="135" t="e">
        <f t="shared" ca="1" si="240"/>
        <v>#N/A</v>
      </c>
    </row>
    <row r="2844" spans="1:19">
      <c r="A2844" s="133">
        <f t="shared" si="241"/>
        <v>48</v>
      </c>
      <c r="E2844" s="133">
        <v>23</v>
      </c>
      <c r="F2844" s="135" t="e">
        <f t="shared" ca="1" si="237"/>
        <v>#N/A</v>
      </c>
      <c r="N2844" s="135" t="e">
        <f t="shared" ca="1" si="239"/>
        <v>#N/A</v>
      </c>
      <c r="S2844" s="135" t="e">
        <f t="shared" ca="1" si="240"/>
        <v>#N/A</v>
      </c>
    </row>
    <row r="2845" spans="1:19">
      <c r="A2845" s="133">
        <f t="shared" si="241"/>
        <v>48</v>
      </c>
      <c r="E2845" s="133">
        <v>24</v>
      </c>
      <c r="S2845" s="135" t="e">
        <f t="shared" ca="1" si="240"/>
        <v>#N/A</v>
      </c>
    </row>
    <row r="2846" spans="1:19">
      <c r="A2846" s="133">
        <f t="shared" si="241"/>
        <v>48</v>
      </c>
      <c r="E2846" s="133">
        <v>25</v>
      </c>
      <c r="S2846" s="135" t="e">
        <f t="shared" ca="1" si="240"/>
        <v>#N/A</v>
      </c>
    </row>
    <row r="2847" spans="1:19">
      <c r="A2847" s="133">
        <f t="shared" si="241"/>
        <v>48</v>
      </c>
      <c r="E2847" s="133">
        <v>26</v>
      </c>
      <c r="S2847" s="135" t="e">
        <f t="shared" ca="1" si="240"/>
        <v>#N/A</v>
      </c>
    </row>
    <row r="2848" spans="1:19">
      <c r="A2848" s="133">
        <f t="shared" si="241"/>
        <v>48</v>
      </c>
      <c r="E2848" s="133">
        <v>27</v>
      </c>
      <c r="S2848" s="135" t="e">
        <f t="shared" ca="1" si="240"/>
        <v>#N/A</v>
      </c>
    </row>
    <row r="2849" spans="1:19">
      <c r="A2849" s="133">
        <f t="shared" si="241"/>
        <v>48</v>
      </c>
      <c r="E2849" s="133">
        <v>28</v>
      </c>
      <c r="S2849" s="135" t="e">
        <f t="shared" ca="1" si="240"/>
        <v>#N/A</v>
      </c>
    </row>
    <row r="2850" spans="1:19">
      <c r="A2850" s="133">
        <f t="shared" si="241"/>
        <v>48</v>
      </c>
      <c r="E2850" s="133">
        <v>29</v>
      </c>
      <c r="S2850" s="135" t="e">
        <f t="shared" ca="1" si="240"/>
        <v>#N/A</v>
      </c>
    </row>
    <row r="2851" spans="1:19">
      <c r="A2851" s="133">
        <f t="shared" si="241"/>
        <v>48</v>
      </c>
      <c r="E2851" s="133">
        <v>30</v>
      </c>
      <c r="S2851" s="135" t="e">
        <f t="shared" ca="1" si="240"/>
        <v>#N/A</v>
      </c>
    </row>
    <row r="2852" spans="1:19">
      <c r="A2852" s="133">
        <f t="shared" si="241"/>
        <v>48</v>
      </c>
      <c r="E2852" s="133">
        <v>31</v>
      </c>
      <c r="S2852" s="135" t="e">
        <f t="shared" ca="1" si="240"/>
        <v>#N/A</v>
      </c>
    </row>
    <row r="2853" spans="1:19">
      <c r="A2853" s="133">
        <f t="shared" si="241"/>
        <v>48</v>
      </c>
      <c r="E2853" s="133">
        <v>32</v>
      </c>
      <c r="S2853" s="135" t="e">
        <f t="shared" ca="1" si="240"/>
        <v>#N/A</v>
      </c>
    </row>
    <row r="2854" spans="1:19">
      <c r="A2854" s="133">
        <f t="shared" si="241"/>
        <v>48</v>
      </c>
      <c r="E2854" s="133">
        <v>33</v>
      </c>
      <c r="S2854" s="135" t="e">
        <f t="shared" ca="1" si="240"/>
        <v>#N/A</v>
      </c>
    </row>
    <row r="2855" spans="1:19">
      <c r="A2855" s="133">
        <f t="shared" si="241"/>
        <v>48</v>
      </c>
      <c r="E2855" s="133">
        <v>34</v>
      </c>
      <c r="S2855" s="135" t="e">
        <f t="shared" ca="1" si="240"/>
        <v>#N/A</v>
      </c>
    </row>
    <row r="2856" spans="1:19">
      <c r="A2856" s="133">
        <f t="shared" si="241"/>
        <v>48</v>
      </c>
      <c r="E2856" s="133">
        <v>35</v>
      </c>
      <c r="S2856" s="135" t="e">
        <f t="shared" ca="1" si="240"/>
        <v>#N/A</v>
      </c>
    </row>
    <row r="2857" spans="1:19">
      <c r="A2857" s="133">
        <f t="shared" si="241"/>
        <v>48</v>
      </c>
      <c r="E2857" s="133">
        <v>36</v>
      </c>
      <c r="S2857" s="135" t="e">
        <f t="shared" ca="1" si="240"/>
        <v>#N/A</v>
      </c>
    </row>
    <row r="2858" spans="1:19">
      <c r="A2858" s="133">
        <f t="shared" si="241"/>
        <v>48</v>
      </c>
      <c r="E2858" s="133">
        <v>37</v>
      </c>
      <c r="S2858" s="135" t="e">
        <f t="shared" ca="1" si="240"/>
        <v>#N/A</v>
      </c>
    </row>
    <row r="2859" spans="1:19">
      <c r="A2859" s="133">
        <f t="shared" si="241"/>
        <v>48</v>
      </c>
      <c r="E2859" s="133">
        <v>38</v>
      </c>
      <c r="S2859" s="135" t="e">
        <f t="shared" ca="1" si="240"/>
        <v>#N/A</v>
      </c>
    </row>
    <row r="2860" spans="1:19">
      <c r="A2860" s="133">
        <f t="shared" si="241"/>
        <v>48</v>
      </c>
      <c r="E2860" s="133">
        <v>39</v>
      </c>
      <c r="S2860" s="135" t="e">
        <f t="shared" ca="1" si="240"/>
        <v>#N/A</v>
      </c>
    </row>
    <row r="2861" spans="1:19">
      <c r="A2861" s="133">
        <f t="shared" si="241"/>
        <v>48</v>
      </c>
      <c r="E2861" s="133">
        <v>40</v>
      </c>
      <c r="S2861" s="135" t="e">
        <f t="shared" ca="1" si="240"/>
        <v>#N/A</v>
      </c>
    </row>
    <row r="2862" spans="1:19">
      <c r="A2862" s="133">
        <f t="shared" si="241"/>
        <v>48</v>
      </c>
      <c r="E2862" s="133">
        <v>41</v>
      </c>
      <c r="S2862" s="135" t="e">
        <f t="shared" ca="1" si="240"/>
        <v>#N/A</v>
      </c>
    </row>
    <row r="2863" spans="1:19">
      <c r="A2863" s="133">
        <f t="shared" si="241"/>
        <v>48</v>
      </c>
      <c r="E2863" s="133">
        <v>42</v>
      </c>
      <c r="S2863" s="135" t="e">
        <f t="shared" ca="1" si="240"/>
        <v>#N/A</v>
      </c>
    </row>
    <row r="2864" spans="1:19">
      <c r="A2864" s="133">
        <f t="shared" si="241"/>
        <v>48</v>
      </c>
      <c r="E2864" s="133">
        <v>43</v>
      </c>
      <c r="S2864" s="135" t="e">
        <f t="shared" ca="1" si="240"/>
        <v>#N/A</v>
      </c>
    </row>
    <row r="2865" spans="1:19">
      <c r="A2865" s="133">
        <f t="shared" si="241"/>
        <v>48</v>
      </c>
      <c r="E2865" s="133">
        <v>44</v>
      </c>
      <c r="S2865" s="135" t="e">
        <f t="shared" ca="1" si="240"/>
        <v>#N/A</v>
      </c>
    </row>
    <row r="2866" spans="1:19">
      <c r="A2866" s="133">
        <f t="shared" si="241"/>
        <v>48</v>
      </c>
      <c r="E2866" s="133">
        <v>45</v>
      </c>
      <c r="S2866" s="135" t="e">
        <f t="shared" ca="1" si="240"/>
        <v>#N/A</v>
      </c>
    </row>
    <row r="2867" spans="1:19">
      <c r="A2867" s="133">
        <f t="shared" si="241"/>
        <v>48</v>
      </c>
      <c r="E2867" s="133">
        <v>46</v>
      </c>
      <c r="S2867" s="135" t="e">
        <f t="shared" ca="1" si="240"/>
        <v>#N/A</v>
      </c>
    </row>
    <row r="2868" spans="1:19">
      <c r="A2868" s="133">
        <f t="shared" si="241"/>
        <v>48</v>
      </c>
      <c r="E2868" s="133">
        <v>47</v>
      </c>
      <c r="S2868" s="135" t="e">
        <f t="shared" ca="1" si="240"/>
        <v>#N/A</v>
      </c>
    </row>
    <row r="2869" spans="1:19">
      <c r="A2869" s="133">
        <f t="shared" si="241"/>
        <v>48</v>
      </c>
      <c r="E2869" s="133">
        <v>48</v>
      </c>
      <c r="S2869" s="135" t="e">
        <f t="shared" ca="1" si="240"/>
        <v>#N/A</v>
      </c>
    </row>
    <row r="2870" spans="1:19">
      <c r="A2870" s="133">
        <f t="shared" si="241"/>
        <v>48</v>
      </c>
      <c r="E2870" s="133">
        <v>49</v>
      </c>
      <c r="S2870" s="135" t="e">
        <f t="shared" ca="1" si="240"/>
        <v>#N/A</v>
      </c>
    </row>
    <row r="2871" spans="1:19">
      <c r="A2871" s="133">
        <f t="shared" si="241"/>
        <v>48</v>
      </c>
      <c r="E2871" s="133">
        <v>50</v>
      </c>
      <c r="S2871" s="135" t="e">
        <f t="shared" ca="1" si="240"/>
        <v>#N/A</v>
      </c>
    </row>
    <row r="2872" spans="1:19">
      <c r="A2872" s="133">
        <f t="shared" si="241"/>
        <v>48</v>
      </c>
      <c r="E2872" s="133">
        <v>51</v>
      </c>
      <c r="S2872" s="135" t="e">
        <f t="shared" ca="1" si="240"/>
        <v>#N/A</v>
      </c>
    </row>
    <row r="2873" spans="1:19">
      <c r="A2873" s="133">
        <f t="shared" si="241"/>
        <v>48</v>
      </c>
      <c r="E2873" s="133">
        <v>52</v>
      </c>
      <c r="S2873" s="135" t="e">
        <f t="shared" ca="1" si="240"/>
        <v>#N/A</v>
      </c>
    </row>
    <row r="2882" spans="1:21">
      <c r="A2882" s="133">
        <f>(ROW()+58)/60</f>
        <v>49</v>
      </c>
      <c r="B2882" s="134">
        <f ca="1">INDIRECT("select!E"&amp;TEXT($B$1+A2882,"#"))</f>
        <v>0</v>
      </c>
      <c r="C2882" s="133" t="e">
        <f ca="1">VLOOKUP(B2882,$A$3181:$D$3190,4,0)</f>
        <v>#N/A</v>
      </c>
      <c r="D2882" s="133" t="e">
        <f ca="1">VLOOKUP(B2882,$A$3181:$D$3190,3,0)</f>
        <v>#N/A</v>
      </c>
      <c r="E2882" s="133">
        <v>1</v>
      </c>
      <c r="F2882" s="135" t="e">
        <f t="shared" ref="F2882:F2904" ca="1" si="242">IF(E2882&lt;=INDIRECT("D$"&amp;TEXT(ROW()-E2882+1,"#")),INDIRECT("E$"&amp;TEXT($F$1+INDIRECT("C$"&amp;TEXT(ROW()-E2882+1,"#"))+E2882-1,"#")),"")</f>
        <v>#N/A</v>
      </c>
      <c r="G2882" s="134">
        <f ca="1">INDIRECT("select!G"&amp;TEXT($B$1+A2882,"#"))</f>
        <v>0</v>
      </c>
      <c r="H2882" s="133" t="e">
        <f ca="1">VLOOKUP(G2882,E$3181:G$3219,3,0)</f>
        <v>#N/A</v>
      </c>
      <c r="I2882" s="133" t="e">
        <f ca="1">VLOOKUP(G2882,E$3181:G$3219,2,0)</f>
        <v>#N/A</v>
      </c>
      <c r="J2882" s="135" t="e">
        <f t="shared" ref="J2882:J2890" ca="1" si="243">IF(E2882&lt;=INDIRECT("I$"&amp;TEXT(ROW()-E2882+1,"#")),INDIRECT("H$"&amp;TEXT($F$1+INDIRECT("H$"&amp;TEXT(ROW()-E2882+1,"#"))+E2882-1,"#")),"")</f>
        <v>#N/A</v>
      </c>
      <c r="K2882" s="136">
        <f ca="1">INDIRECT("select!H"&amp;TEXT($B$1+A2882,"#"))</f>
        <v>0</v>
      </c>
      <c r="L2882" s="133" t="e">
        <f ca="1">VLOOKUP(K2882,H$3181:J$3287,3,0)</f>
        <v>#N/A</v>
      </c>
      <c r="M2882" s="133" t="e">
        <f ca="1">VLOOKUP(K2882,H$3181:J$3287,2,0)</f>
        <v>#N/A</v>
      </c>
      <c r="N2882" s="135" t="e">
        <f t="shared" ref="N2882:N2904" ca="1" si="244">IF(E2882&lt;=INDIRECT("M$"&amp;TEXT(ROW()-E2882+1,"#")),INDIRECT("K$"&amp;TEXT($F$1+INDIRECT("L$"&amp;TEXT(ROW()-E2882+1,"#"))+E2882-1,"#")),"")</f>
        <v>#N/A</v>
      </c>
      <c r="O2882" s="136">
        <f ca="1">INDIRECT("select!I"&amp;TEXT($B$1+A2882,"#"))</f>
        <v>0</v>
      </c>
      <c r="Q2882" s="133" t="e">
        <f ca="1">VLOOKUP(O2882,K$3181:O$3570,5,0)</f>
        <v>#N/A</v>
      </c>
      <c r="R2882" s="133" t="e">
        <f ca="1">VLOOKUP(O2882,K$3181:O$3570,4,0)</f>
        <v>#N/A</v>
      </c>
      <c r="S2882" s="135" t="e">
        <f t="shared" ref="S2882:S2933" ca="1" si="245">IF(E2882&lt;=INDIRECT("R$"&amp;TEXT(ROW()-E2882+1,"#")),INDIRECT("P$"&amp;TEXT($F$1+INDIRECT("Q$"&amp;TEXT(ROW()-E2882+1,"#"))+E2882-1,"#")),"")</f>
        <v>#N/A</v>
      </c>
      <c r="T2882" s="133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3">
        <f t="shared" ref="A2883:A2933" si="246">A2882</f>
        <v>49</v>
      </c>
      <c r="E2883" s="133">
        <v>2</v>
      </c>
      <c r="F2883" s="135" t="e">
        <f t="shared" ca="1" si="242"/>
        <v>#N/A</v>
      </c>
      <c r="J2883" s="135" t="e">
        <f t="shared" ca="1" si="243"/>
        <v>#N/A</v>
      </c>
      <c r="N2883" s="135" t="e">
        <f t="shared" ca="1" si="244"/>
        <v>#N/A</v>
      </c>
      <c r="S2883" s="135" t="e">
        <f t="shared" ca="1" si="245"/>
        <v>#N/A</v>
      </c>
    </row>
    <row r="2884" spans="1:21">
      <c r="A2884" s="133">
        <f t="shared" si="246"/>
        <v>49</v>
      </c>
      <c r="E2884" s="133">
        <v>3</v>
      </c>
      <c r="F2884" s="135" t="e">
        <f t="shared" ca="1" si="242"/>
        <v>#N/A</v>
      </c>
      <c r="J2884" s="135" t="e">
        <f t="shared" ca="1" si="243"/>
        <v>#N/A</v>
      </c>
      <c r="N2884" s="135" t="e">
        <f t="shared" ca="1" si="244"/>
        <v>#N/A</v>
      </c>
      <c r="S2884" s="135" t="e">
        <f t="shared" ca="1" si="245"/>
        <v>#N/A</v>
      </c>
    </row>
    <row r="2885" spans="1:21">
      <c r="A2885" s="133">
        <f t="shared" si="246"/>
        <v>49</v>
      </c>
      <c r="E2885" s="133">
        <v>4</v>
      </c>
      <c r="F2885" s="135" t="e">
        <f t="shared" ca="1" si="242"/>
        <v>#N/A</v>
      </c>
      <c r="J2885" s="135" t="e">
        <f t="shared" ca="1" si="243"/>
        <v>#N/A</v>
      </c>
      <c r="N2885" s="135" t="e">
        <f t="shared" ca="1" si="244"/>
        <v>#N/A</v>
      </c>
      <c r="S2885" s="135" t="e">
        <f t="shared" ca="1" si="245"/>
        <v>#N/A</v>
      </c>
    </row>
    <row r="2886" spans="1:21">
      <c r="A2886" s="133">
        <f t="shared" si="246"/>
        <v>49</v>
      </c>
      <c r="E2886" s="133">
        <v>5</v>
      </c>
      <c r="F2886" s="135" t="e">
        <f t="shared" ca="1" si="242"/>
        <v>#N/A</v>
      </c>
      <c r="J2886" s="135" t="e">
        <f t="shared" ca="1" si="243"/>
        <v>#N/A</v>
      </c>
      <c r="N2886" s="135" t="e">
        <f t="shared" ca="1" si="244"/>
        <v>#N/A</v>
      </c>
      <c r="S2886" s="135" t="e">
        <f t="shared" ca="1" si="245"/>
        <v>#N/A</v>
      </c>
    </row>
    <row r="2887" spans="1:21">
      <c r="A2887" s="133">
        <f t="shared" si="246"/>
        <v>49</v>
      </c>
      <c r="E2887" s="133">
        <v>6</v>
      </c>
      <c r="F2887" s="135" t="e">
        <f t="shared" ca="1" si="242"/>
        <v>#N/A</v>
      </c>
      <c r="J2887" s="135" t="e">
        <f t="shared" ca="1" si="243"/>
        <v>#N/A</v>
      </c>
      <c r="N2887" s="135" t="e">
        <f t="shared" ca="1" si="244"/>
        <v>#N/A</v>
      </c>
      <c r="S2887" s="135" t="e">
        <f t="shared" ca="1" si="245"/>
        <v>#N/A</v>
      </c>
    </row>
    <row r="2888" spans="1:21">
      <c r="A2888" s="133">
        <f t="shared" si="246"/>
        <v>49</v>
      </c>
      <c r="E2888" s="133">
        <v>7</v>
      </c>
      <c r="F2888" s="135" t="e">
        <f t="shared" ca="1" si="242"/>
        <v>#N/A</v>
      </c>
      <c r="J2888" s="135" t="e">
        <f t="shared" ca="1" si="243"/>
        <v>#N/A</v>
      </c>
      <c r="N2888" s="135" t="e">
        <f t="shared" ca="1" si="244"/>
        <v>#N/A</v>
      </c>
      <c r="S2888" s="135" t="e">
        <f t="shared" ca="1" si="245"/>
        <v>#N/A</v>
      </c>
    </row>
    <row r="2889" spans="1:21">
      <c r="A2889" s="133">
        <f t="shared" si="246"/>
        <v>49</v>
      </c>
      <c r="E2889" s="133">
        <v>8</v>
      </c>
      <c r="F2889" s="135" t="e">
        <f t="shared" ca="1" si="242"/>
        <v>#N/A</v>
      </c>
      <c r="J2889" s="135" t="e">
        <f t="shared" ca="1" si="243"/>
        <v>#N/A</v>
      </c>
      <c r="N2889" s="135" t="e">
        <f t="shared" ca="1" si="244"/>
        <v>#N/A</v>
      </c>
      <c r="S2889" s="135" t="e">
        <f t="shared" ca="1" si="245"/>
        <v>#N/A</v>
      </c>
    </row>
    <row r="2890" spans="1:21">
      <c r="A2890" s="133">
        <f t="shared" si="246"/>
        <v>49</v>
      </c>
      <c r="E2890" s="133">
        <v>9</v>
      </c>
      <c r="F2890" s="135" t="e">
        <f t="shared" ca="1" si="242"/>
        <v>#N/A</v>
      </c>
      <c r="J2890" s="135" t="e">
        <f t="shared" ca="1" si="243"/>
        <v>#N/A</v>
      </c>
      <c r="N2890" s="135" t="e">
        <f t="shared" ca="1" si="244"/>
        <v>#N/A</v>
      </c>
      <c r="S2890" s="135" t="e">
        <f t="shared" ca="1" si="245"/>
        <v>#N/A</v>
      </c>
    </row>
    <row r="2891" spans="1:21">
      <c r="A2891" s="133">
        <f t="shared" si="246"/>
        <v>49</v>
      </c>
      <c r="E2891" s="133">
        <v>10</v>
      </c>
      <c r="F2891" s="135" t="e">
        <f t="shared" ca="1" si="242"/>
        <v>#N/A</v>
      </c>
      <c r="N2891" s="135" t="e">
        <f t="shared" ca="1" si="244"/>
        <v>#N/A</v>
      </c>
      <c r="S2891" s="135" t="e">
        <f t="shared" ca="1" si="245"/>
        <v>#N/A</v>
      </c>
    </row>
    <row r="2892" spans="1:21">
      <c r="A2892" s="133">
        <f t="shared" si="246"/>
        <v>49</v>
      </c>
      <c r="E2892" s="133">
        <v>11</v>
      </c>
      <c r="F2892" s="135" t="e">
        <f t="shared" ca="1" si="242"/>
        <v>#N/A</v>
      </c>
      <c r="N2892" s="135" t="e">
        <f t="shared" ca="1" si="244"/>
        <v>#N/A</v>
      </c>
      <c r="S2892" s="135" t="e">
        <f t="shared" ca="1" si="245"/>
        <v>#N/A</v>
      </c>
    </row>
    <row r="2893" spans="1:21">
      <c r="A2893" s="133">
        <f t="shared" si="246"/>
        <v>49</v>
      </c>
      <c r="E2893" s="133">
        <v>12</v>
      </c>
      <c r="F2893" s="135" t="e">
        <f t="shared" ca="1" si="242"/>
        <v>#N/A</v>
      </c>
      <c r="N2893" s="135" t="e">
        <f t="shared" ca="1" si="244"/>
        <v>#N/A</v>
      </c>
      <c r="S2893" s="135" t="e">
        <f t="shared" ca="1" si="245"/>
        <v>#N/A</v>
      </c>
    </row>
    <row r="2894" spans="1:21">
      <c r="A2894" s="133">
        <f t="shared" si="246"/>
        <v>49</v>
      </c>
      <c r="E2894" s="133">
        <v>13</v>
      </c>
      <c r="F2894" s="135" t="e">
        <f t="shared" ca="1" si="242"/>
        <v>#N/A</v>
      </c>
      <c r="N2894" s="135" t="e">
        <f t="shared" ca="1" si="244"/>
        <v>#N/A</v>
      </c>
      <c r="S2894" s="135" t="e">
        <f t="shared" ca="1" si="245"/>
        <v>#N/A</v>
      </c>
    </row>
    <row r="2895" spans="1:21">
      <c r="A2895" s="133">
        <f t="shared" si="246"/>
        <v>49</v>
      </c>
      <c r="E2895" s="133">
        <v>14</v>
      </c>
      <c r="F2895" s="135" t="e">
        <f t="shared" ca="1" si="242"/>
        <v>#N/A</v>
      </c>
      <c r="N2895" s="135" t="e">
        <f t="shared" ca="1" si="244"/>
        <v>#N/A</v>
      </c>
      <c r="S2895" s="135" t="e">
        <f t="shared" ca="1" si="245"/>
        <v>#N/A</v>
      </c>
    </row>
    <row r="2896" spans="1:21">
      <c r="A2896" s="133">
        <f t="shared" si="246"/>
        <v>49</v>
      </c>
      <c r="E2896" s="133">
        <v>15</v>
      </c>
      <c r="F2896" s="135" t="e">
        <f t="shared" ca="1" si="242"/>
        <v>#N/A</v>
      </c>
      <c r="N2896" s="135" t="e">
        <f t="shared" ca="1" si="244"/>
        <v>#N/A</v>
      </c>
      <c r="S2896" s="135" t="e">
        <f t="shared" ca="1" si="245"/>
        <v>#N/A</v>
      </c>
    </row>
    <row r="2897" spans="1:19">
      <c r="A2897" s="133">
        <f t="shared" si="246"/>
        <v>49</v>
      </c>
      <c r="E2897" s="133">
        <v>16</v>
      </c>
      <c r="F2897" s="135" t="e">
        <f t="shared" ca="1" si="242"/>
        <v>#N/A</v>
      </c>
      <c r="N2897" s="135" t="e">
        <f t="shared" ca="1" si="244"/>
        <v>#N/A</v>
      </c>
      <c r="S2897" s="135" t="e">
        <f t="shared" ca="1" si="245"/>
        <v>#N/A</v>
      </c>
    </row>
    <row r="2898" spans="1:19">
      <c r="A2898" s="133">
        <f t="shared" si="246"/>
        <v>49</v>
      </c>
      <c r="E2898" s="133">
        <v>17</v>
      </c>
      <c r="F2898" s="135" t="e">
        <f t="shared" ca="1" si="242"/>
        <v>#N/A</v>
      </c>
      <c r="N2898" s="135" t="e">
        <f t="shared" ca="1" si="244"/>
        <v>#N/A</v>
      </c>
      <c r="S2898" s="135" t="e">
        <f t="shared" ca="1" si="245"/>
        <v>#N/A</v>
      </c>
    </row>
    <row r="2899" spans="1:19">
      <c r="A2899" s="133">
        <f t="shared" si="246"/>
        <v>49</v>
      </c>
      <c r="E2899" s="133">
        <v>18</v>
      </c>
      <c r="F2899" s="135" t="e">
        <f t="shared" ca="1" si="242"/>
        <v>#N/A</v>
      </c>
      <c r="N2899" s="135" t="e">
        <f t="shared" ca="1" si="244"/>
        <v>#N/A</v>
      </c>
      <c r="S2899" s="135" t="e">
        <f t="shared" ca="1" si="245"/>
        <v>#N/A</v>
      </c>
    </row>
    <row r="2900" spans="1:19">
      <c r="A2900" s="133">
        <f t="shared" si="246"/>
        <v>49</v>
      </c>
      <c r="E2900" s="133">
        <v>19</v>
      </c>
      <c r="F2900" s="135" t="e">
        <f t="shared" ca="1" si="242"/>
        <v>#N/A</v>
      </c>
      <c r="N2900" s="135" t="e">
        <f t="shared" ca="1" si="244"/>
        <v>#N/A</v>
      </c>
      <c r="S2900" s="135" t="e">
        <f t="shared" ca="1" si="245"/>
        <v>#N/A</v>
      </c>
    </row>
    <row r="2901" spans="1:19">
      <c r="A2901" s="133">
        <f t="shared" si="246"/>
        <v>49</v>
      </c>
      <c r="E2901" s="133">
        <v>20</v>
      </c>
      <c r="F2901" s="135" t="e">
        <f t="shared" ca="1" si="242"/>
        <v>#N/A</v>
      </c>
      <c r="N2901" s="135" t="e">
        <f t="shared" ca="1" si="244"/>
        <v>#N/A</v>
      </c>
      <c r="S2901" s="135" t="e">
        <f t="shared" ca="1" si="245"/>
        <v>#N/A</v>
      </c>
    </row>
    <row r="2902" spans="1:19">
      <c r="A2902" s="133">
        <f t="shared" si="246"/>
        <v>49</v>
      </c>
      <c r="E2902" s="133">
        <v>21</v>
      </c>
      <c r="F2902" s="135" t="e">
        <f t="shared" ca="1" si="242"/>
        <v>#N/A</v>
      </c>
      <c r="N2902" s="135" t="e">
        <f t="shared" ca="1" si="244"/>
        <v>#N/A</v>
      </c>
      <c r="S2902" s="135" t="e">
        <f t="shared" ca="1" si="245"/>
        <v>#N/A</v>
      </c>
    </row>
    <row r="2903" spans="1:19">
      <c r="A2903" s="133">
        <f t="shared" si="246"/>
        <v>49</v>
      </c>
      <c r="E2903" s="133">
        <v>22</v>
      </c>
      <c r="F2903" s="135" t="e">
        <f t="shared" ca="1" si="242"/>
        <v>#N/A</v>
      </c>
      <c r="N2903" s="135" t="e">
        <f t="shared" ca="1" si="244"/>
        <v>#N/A</v>
      </c>
      <c r="S2903" s="135" t="e">
        <f t="shared" ca="1" si="245"/>
        <v>#N/A</v>
      </c>
    </row>
    <row r="2904" spans="1:19">
      <c r="A2904" s="133">
        <f t="shared" si="246"/>
        <v>49</v>
      </c>
      <c r="E2904" s="133">
        <v>23</v>
      </c>
      <c r="F2904" s="135" t="e">
        <f t="shared" ca="1" si="242"/>
        <v>#N/A</v>
      </c>
      <c r="N2904" s="135" t="e">
        <f t="shared" ca="1" si="244"/>
        <v>#N/A</v>
      </c>
      <c r="S2904" s="135" t="e">
        <f t="shared" ca="1" si="245"/>
        <v>#N/A</v>
      </c>
    </row>
    <row r="2905" spans="1:19">
      <c r="A2905" s="133">
        <f t="shared" si="246"/>
        <v>49</v>
      </c>
      <c r="E2905" s="133">
        <v>24</v>
      </c>
      <c r="S2905" s="135" t="e">
        <f t="shared" ca="1" si="245"/>
        <v>#N/A</v>
      </c>
    </row>
    <row r="2906" spans="1:19">
      <c r="A2906" s="133">
        <f t="shared" si="246"/>
        <v>49</v>
      </c>
      <c r="E2906" s="133">
        <v>25</v>
      </c>
      <c r="S2906" s="135" t="e">
        <f t="shared" ca="1" si="245"/>
        <v>#N/A</v>
      </c>
    </row>
    <row r="2907" spans="1:19">
      <c r="A2907" s="133">
        <f t="shared" si="246"/>
        <v>49</v>
      </c>
      <c r="E2907" s="133">
        <v>26</v>
      </c>
      <c r="S2907" s="135" t="e">
        <f t="shared" ca="1" si="245"/>
        <v>#N/A</v>
      </c>
    </row>
    <row r="2908" spans="1:19">
      <c r="A2908" s="133">
        <f t="shared" si="246"/>
        <v>49</v>
      </c>
      <c r="E2908" s="133">
        <v>27</v>
      </c>
      <c r="S2908" s="135" t="e">
        <f t="shared" ca="1" si="245"/>
        <v>#N/A</v>
      </c>
    </row>
    <row r="2909" spans="1:19">
      <c r="A2909" s="133">
        <f t="shared" si="246"/>
        <v>49</v>
      </c>
      <c r="E2909" s="133">
        <v>28</v>
      </c>
      <c r="S2909" s="135" t="e">
        <f t="shared" ca="1" si="245"/>
        <v>#N/A</v>
      </c>
    </row>
    <row r="2910" spans="1:19">
      <c r="A2910" s="133">
        <f t="shared" si="246"/>
        <v>49</v>
      </c>
      <c r="E2910" s="133">
        <v>29</v>
      </c>
      <c r="S2910" s="135" t="e">
        <f t="shared" ca="1" si="245"/>
        <v>#N/A</v>
      </c>
    </row>
    <row r="2911" spans="1:19">
      <c r="A2911" s="133">
        <f t="shared" si="246"/>
        <v>49</v>
      </c>
      <c r="E2911" s="133">
        <v>30</v>
      </c>
      <c r="S2911" s="135" t="e">
        <f t="shared" ca="1" si="245"/>
        <v>#N/A</v>
      </c>
    </row>
    <row r="2912" spans="1:19">
      <c r="A2912" s="133">
        <f t="shared" si="246"/>
        <v>49</v>
      </c>
      <c r="E2912" s="133">
        <v>31</v>
      </c>
      <c r="S2912" s="135" t="e">
        <f t="shared" ca="1" si="245"/>
        <v>#N/A</v>
      </c>
    </row>
    <row r="2913" spans="1:19">
      <c r="A2913" s="133">
        <f t="shared" si="246"/>
        <v>49</v>
      </c>
      <c r="E2913" s="133">
        <v>32</v>
      </c>
      <c r="S2913" s="135" t="e">
        <f t="shared" ca="1" si="245"/>
        <v>#N/A</v>
      </c>
    </row>
    <row r="2914" spans="1:19">
      <c r="A2914" s="133">
        <f t="shared" si="246"/>
        <v>49</v>
      </c>
      <c r="E2914" s="133">
        <v>33</v>
      </c>
      <c r="S2914" s="135" t="e">
        <f t="shared" ca="1" si="245"/>
        <v>#N/A</v>
      </c>
    </row>
    <row r="2915" spans="1:19">
      <c r="A2915" s="133">
        <f t="shared" si="246"/>
        <v>49</v>
      </c>
      <c r="E2915" s="133">
        <v>34</v>
      </c>
      <c r="S2915" s="135" t="e">
        <f t="shared" ca="1" si="245"/>
        <v>#N/A</v>
      </c>
    </row>
    <row r="2916" spans="1:19">
      <c r="A2916" s="133">
        <f t="shared" si="246"/>
        <v>49</v>
      </c>
      <c r="E2916" s="133">
        <v>35</v>
      </c>
      <c r="S2916" s="135" t="e">
        <f t="shared" ca="1" si="245"/>
        <v>#N/A</v>
      </c>
    </row>
    <row r="2917" spans="1:19">
      <c r="A2917" s="133">
        <f t="shared" si="246"/>
        <v>49</v>
      </c>
      <c r="E2917" s="133">
        <v>36</v>
      </c>
      <c r="S2917" s="135" t="e">
        <f t="shared" ca="1" si="245"/>
        <v>#N/A</v>
      </c>
    </row>
    <row r="2918" spans="1:19">
      <c r="A2918" s="133">
        <f t="shared" si="246"/>
        <v>49</v>
      </c>
      <c r="E2918" s="133">
        <v>37</v>
      </c>
      <c r="S2918" s="135" t="e">
        <f t="shared" ca="1" si="245"/>
        <v>#N/A</v>
      </c>
    </row>
    <row r="2919" spans="1:19">
      <c r="A2919" s="133">
        <f t="shared" si="246"/>
        <v>49</v>
      </c>
      <c r="E2919" s="133">
        <v>38</v>
      </c>
      <c r="S2919" s="135" t="e">
        <f t="shared" ca="1" si="245"/>
        <v>#N/A</v>
      </c>
    </row>
    <row r="2920" spans="1:19">
      <c r="A2920" s="133">
        <f t="shared" si="246"/>
        <v>49</v>
      </c>
      <c r="E2920" s="133">
        <v>39</v>
      </c>
      <c r="S2920" s="135" t="e">
        <f t="shared" ca="1" si="245"/>
        <v>#N/A</v>
      </c>
    </row>
    <row r="2921" spans="1:19">
      <c r="A2921" s="133">
        <f t="shared" si="246"/>
        <v>49</v>
      </c>
      <c r="E2921" s="133">
        <v>40</v>
      </c>
      <c r="S2921" s="135" t="e">
        <f t="shared" ca="1" si="245"/>
        <v>#N/A</v>
      </c>
    </row>
    <row r="2922" spans="1:19">
      <c r="A2922" s="133">
        <f t="shared" si="246"/>
        <v>49</v>
      </c>
      <c r="E2922" s="133">
        <v>41</v>
      </c>
      <c r="S2922" s="135" t="e">
        <f t="shared" ca="1" si="245"/>
        <v>#N/A</v>
      </c>
    </row>
    <row r="2923" spans="1:19">
      <c r="A2923" s="133">
        <f t="shared" si="246"/>
        <v>49</v>
      </c>
      <c r="E2923" s="133">
        <v>42</v>
      </c>
      <c r="S2923" s="135" t="e">
        <f t="shared" ca="1" si="245"/>
        <v>#N/A</v>
      </c>
    </row>
    <row r="2924" spans="1:19">
      <c r="A2924" s="133">
        <f t="shared" si="246"/>
        <v>49</v>
      </c>
      <c r="E2924" s="133">
        <v>43</v>
      </c>
      <c r="S2924" s="135" t="e">
        <f t="shared" ca="1" si="245"/>
        <v>#N/A</v>
      </c>
    </row>
    <row r="2925" spans="1:19">
      <c r="A2925" s="133">
        <f t="shared" si="246"/>
        <v>49</v>
      </c>
      <c r="E2925" s="133">
        <v>44</v>
      </c>
      <c r="S2925" s="135" t="e">
        <f t="shared" ca="1" si="245"/>
        <v>#N/A</v>
      </c>
    </row>
    <row r="2926" spans="1:19">
      <c r="A2926" s="133">
        <f t="shared" si="246"/>
        <v>49</v>
      </c>
      <c r="E2926" s="133">
        <v>45</v>
      </c>
      <c r="S2926" s="135" t="e">
        <f t="shared" ca="1" si="245"/>
        <v>#N/A</v>
      </c>
    </row>
    <row r="2927" spans="1:19">
      <c r="A2927" s="133">
        <f t="shared" si="246"/>
        <v>49</v>
      </c>
      <c r="E2927" s="133">
        <v>46</v>
      </c>
      <c r="S2927" s="135" t="e">
        <f t="shared" ca="1" si="245"/>
        <v>#N/A</v>
      </c>
    </row>
    <row r="2928" spans="1:19">
      <c r="A2928" s="133">
        <f t="shared" si="246"/>
        <v>49</v>
      </c>
      <c r="E2928" s="133">
        <v>47</v>
      </c>
      <c r="S2928" s="135" t="e">
        <f t="shared" ca="1" si="245"/>
        <v>#N/A</v>
      </c>
    </row>
    <row r="2929" spans="1:21">
      <c r="A2929" s="133">
        <f t="shared" si="246"/>
        <v>49</v>
      </c>
      <c r="E2929" s="133">
        <v>48</v>
      </c>
      <c r="S2929" s="135" t="e">
        <f t="shared" ca="1" si="245"/>
        <v>#N/A</v>
      </c>
    </row>
    <row r="2930" spans="1:21">
      <c r="A2930" s="133">
        <f t="shared" si="246"/>
        <v>49</v>
      </c>
      <c r="E2930" s="133">
        <v>49</v>
      </c>
      <c r="S2930" s="135" t="e">
        <f t="shared" ca="1" si="245"/>
        <v>#N/A</v>
      </c>
    </row>
    <row r="2931" spans="1:21">
      <c r="A2931" s="133">
        <f t="shared" si="246"/>
        <v>49</v>
      </c>
      <c r="E2931" s="133">
        <v>50</v>
      </c>
      <c r="S2931" s="135" t="e">
        <f t="shared" ca="1" si="245"/>
        <v>#N/A</v>
      </c>
    </row>
    <row r="2932" spans="1:21">
      <c r="A2932" s="133">
        <f t="shared" si="246"/>
        <v>49</v>
      </c>
      <c r="E2932" s="133">
        <v>51</v>
      </c>
      <c r="S2932" s="135" t="e">
        <f t="shared" ca="1" si="245"/>
        <v>#N/A</v>
      </c>
    </row>
    <row r="2933" spans="1:21">
      <c r="A2933" s="133">
        <f t="shared" si="246"/>
        <v>49</v>
      </c>
      <c r="E2933" s="133">
        <v>52</v>
      </c>
      <c r="S2933" s="135" t="e">
        <f t="shared" ca="1" si="245"/>
        <v>#N/A</v>
      </c>
    </row>
    <row r="2942" spans="1:21">
      <c r="A2942" s="133">
        <f>(ROW()+58)/60</f>
        <v>50</v>
      </c>
      <c r="B2942" s="134">
        <f ca="1">INDIRECT("select!E"&amp;TEXT($B$1+A2942,"#"))</f>
        <v>0</v>
      </c>
      <c r="C2942" s="133" t="e">
        <f ca="1">VLOOKUP(B2942,$A$3181:$D$3190,4,0)</f>
        <v>#N/A</v>
      </c>
      <c r="D2942" s="133" t="e">
        <f ca="1">VLOOKUP(B2942,$A$3181:$D$3190,3,0)</f>
        <v>#N/A</v>
      </c>
      <c r="E2942" s="133">
        <v>1</v>
      </c>
      <c r="F2942" s="135" t="e">
        <f t="shared" ref="F2942:F2964" ca="1" si="247">IF(E2942&lt;=INDIRECT("D$"&amp;TEXT(ROW()-E2942+1,"#")),INDIRECT("E$"&amp;TEXT($F$1+INDIRECT("C$"&amp;TEXT(ROW()-E2942+1,"#"))+E2942-1,"#")),"")</f>
        <v>#N/A</v>
      </c>
      <c r="G2942" s="134">
        <f ca="1">INDIRECT("select!G"&amp;TEXT($B$1+A2942,"#"))</f>
        <v>0</v>
      </c>
      <c r="H2942" s="133" t="e">
        <f ca="1">VLOOKUP(G2942,E$3181:G$3219,3,0)</f>
        <v>#N/A</v>
      </c>
      <c r="I2942" s="133" t="e">
        <f ca="1">VLOOKUP(G2942,E$3181:G$3219,2,0)</f>
        <v>#N/A</v>
      </c>
      <c r="J2942" s="135" t="e">
        <f t="shared" ref="J2942:J2950" ca="1" si="248">IF(E2942&lt;=INDIRECT("I$"&amp;TEXT(ROW()-E2942+1,"#")),INDIRECT("H$"&amp;TEXT($F$1+INDIRECT("H$"&amp;TEXT(ROW()-E2942+1,"#"))+E2942-1,"#")),"")</f>
        <v>#N/A</v>
      </c>
      <c r="K2942" s="136">
        <f ca="1">INDIRECT("select!H"&amp;TEXT($B$1+A2942,"#"))</f>
        <v>0</v>
      </c>
      <c r="L2942" s="133" t="e">
        <f ca="1">VLOOKUP(K2942,H$3181:J$3287,3,0)</f>
        <v>#N/A</v>
      </c>
      <c r="M2942" s="133" t="e">
        <f ca="1">VLOOKUP(K2942,H$3181:J$3287,2,0)</f>
        <v>#N/A</v>
      </c>
      <c r="N2942" s="135" t="e">
        <f t="shared" ref="N2942:N2964" ca="1" si="249">IF(E2942&lt;=INDIRECT("M$"&amp;TEXT(ROW()-E2942+1,"#")),INDIRECT("K$"&amp;TEXT($F$1+INDIRECT("L$"&amp;TEXT(ROW()-E2942+1,"#"))+E2942-1,"#")),"")</f>
        <v>#N/A</v>
      </c>
      <c r="O2942" s="136">
        <f ca="1">INDIRECT("select!I"&amp;TEXT($B$1+A2942,"#"))</f>
        <v>0</v>
      </c>
      <c r="Q2942" s="133" t="e">
        <f ca="1">VLOOKUP(O2942,K$3181:O$3570,5,0)</f>
        <v>#N/A</v>
      </c>
      <c r="R2942" s="133" t="e">
        <f ca="1">VLOOKUP(O2942,K$3181:O$3570,4,0)</f>
        <v>#N/A</v>
      </c>
      <c r="S2942" s="135" t="e">
        <f t="shared" ref="S2942:S2993" ca="1" si="250">IF(E2942&lt;=INDIRECT("R$"&amp;TEXT(ROW()-E2942+1,"#")),INDIRECT("P$"&amp;TEXT($F$1+INDIRECT("Q$"&amp;TEXT(ROW()-E2942+1,"#"))+E2942-1,"#")),"")</f>
        <v>#N/A</v>
      </c>
      <c r="T2942" s="133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3">
        <f t="shared" ref="A2943:A2993" si="251">A2942</f>
        <v>50</v>
      </c>
      <c r="E2943" s="133">
        <v>2</v>
      </c>
      <c r="F2943" s="135" t="e">
        <f t="shared" ca="1" si="247"/>
        <v>#N/A</v>
      </c>
      <c r="J2943" s="135" t="e">
        <f t="shared" ca="1" si="248"/>
        <v>#N/A</v>
      </c>
      <c r="N2943" s="135" t="e">
        <f t="shared" ca="1" si="249"/>
        <v>#N/A</v>
      </c>
      <c r="S2943" s="135" t="e">
        <f t="shared" ca="1" si="250"/>
        <v>#N/A</v>
      </c>
    </row>
    <row r="2944" spans="1:21">
      <c r="A2944" s="133">
        <f t="shared" si="251"/>
        <v>50</v>
      </c>
      <c r="E2944" s="133">
        <v>3</v>
      </c>
      <c r="F2944" s="135" t="e">
        <f t="shared" ca="1" si="247"/>
        <v>#N/A</v>
      </c>
      <c r="J2944" s="135" t="e">
        <f t="shared" ca="1" si="248"/>
        <v>#N/A</v>
      </c>
      <c r="N2944" s="135" t="e">
        <f t="shared" ca="1" si="249"/>
        <v>#N/A</v>
      </c>
      <c r="S2944" s="135" t="e">
        <f t="shared" ca="1" si="250"/>
        <v>#N/A</v>
      </c>
    </row>
    <row r="2945" spans="1:19">
      <c r="A2945" s="133">
        <f t="shared" si="251"/>
        <v>50</v>
      </c>
      <c r="E2945" s="133">
        <v>4</v>
      </c>
      <c r="F2945" s="135" t="e">
        <f t="shared" ca="1" si="247"/>
        <v>#N/A</v>
      </c>
      <c r="J2945" s="135" t="e">
        <f t="shared" ca="1" si="248"/>
        <v>#N/A</v>
      </c>
      <c r="N2945" s="135" t="e">
        <f t="shared" ca="1" si="249"/>
        <v>#N/A</v>
      </c>
      <c r="S2945" s="135" t="e">
        <f t="shared" ca="1" si="250"/>
        <v>#N/A</v>
      </c>
    </row>
    <row r="2946" spans="1:19">
      <c r="A2946" s="133">
        <f t="shared" si="251"/>
        <v>50</v>
      </c>
      <c r="E2946" s="133">
        <v>5</v>
      </c>
      <c r="F2946" s="135" t="e">
        <f t="shared" ca="1" si="247"/>
        <v>#N/A</v>
      </c>
      <c r="J2946" s="135" t="e">
        <f t="shared" ca="1" si="248"/>
        <v>#N/A</v>
      </c>
      <c r="N2946" s="135" t="e">
        <f t="shared" ca="1" si="249"/>
        <v>#N/A</v>
      </c>
      <c r="S2946" s="135" t="e">
        <f t="shared" ca="1" si="250"/>
        <v>#N/A</v>
      </c>
    </row>
    <row r="2947" spans="1:19">
      <c r="A2947" s="133">
        <f t="shared" si="251"/>
        <v>50</v>
      </c>
      <c r="E2947" s="133">
        <v>6</v>
      </c>
      <c r="F2947" s="135" t="e">
        <f t="shared" ca="1" si="247"/>
        <v>#N/A</v>
      </c>
      <c r="J2947" s="135" t="e">
        <f t="shared" ca="1" si="248"/>
        <v>#N/A</v>
      </c>
      <c r="N2947" s="135" t="e">
        <f t="shared" ca="1" si="249"/>
        <v>#N/A</v>
      </c>
      <c r="S2947" s="135" t="e">
        <f t="shared" ca="1" si="250"/>
        <v>#N/A</v>
      </c>
    </row>
    <row r="2948" spans="1:19">
      <c r="A2948" s="133">
        <f t="shared" si="251"/>
        <v>50</v>
      </c>
      <c r="E2948" s="133">
        <v>7</v>
      </c>
      <c r="F2948" s="135" t="e">
        <f t="shared" ca="1" si="247"/>
        <v>#N/A</v>
      </c>
      <c r="J2948" s="135" t="e">
        <f t="shared" ca="1" si="248"/>
        <v>#N/A</v>
      </c>
      <c r="N2948" s="135" t="e">
        <f t="shared" ca="1" si="249"/>
        <v>#N/A</v>
      </c>
      <c r="S2948" s="135" t="e">
        <f t="shared" ca="1" si="250"/>
        <v>#N/A</v>
      </c>
    </row>
    <row r="2949" spans="1:19">
      <c r="A2949" s="133">
        <f t="shared" si="251"/>
        <v>50</v>
      </c>
      <c r="E2949" s="133">
        <v>8</v>
      </c>
      <c r="F2949" s="135" t="e">
        <f t="shared" ca="1" si="247"/>
        <v>#N/A</v>
      </c>
      <c r="J2949" s="135" t="e">
        <f t="shared" ca="1" si="248"/>
        <v>#N/A</v>
      </c>
      <c r="N2949" s="135" t="e">
        <f t="shared" ca="1" si="249"/>
        <v>#N/A</v>
      </c>
      <c r="S2949" s="135" t="e">
        <f t="shared" ca="1" si="250"/>
        <v>#N/A</v>
      </c>
    </row>
    <row r="2950" spans="1:19">
      <c r="A2950" s="133">
        <f t="shared" si="251"/>
        <v>50</v>
      </c>
      <c r="E2950" s="133">
        <v>9</v>
      </c>
      <c r="F2950" s="135" t="e">
        <f t="shared" ca="1" si="247"/>
        <v>#N/A</v>
      </c>
      <c r="J2950" s="135" t="e">
        <f t="shared" ca="1" si="248"/>
        <v>#N/A</v>
      </c>
      <c r="N2950" s="135" t="e">
        <f t="shared" ca="1" si="249"/>
        <v>#N/A</v>
      </c>
      <c r="S2950" s="135" t="e">
        <f t="shared" ca="1" si="250"/>
        <v>#N/A</v>
      </c>
    </row>
    <row r="2951" spans="1:19">
      <c r="A2951" s="133">
        <f t="shared" si="251"/>
        <v>50</v>
      </c>
      <c r="E2951" s="133">
        <v>10</v>
      </c>
      <c r="F2951" s="135" t="e">
        <f t="shared" ca="1" si="247"/>
        <v>#N/A</v>
      </c>
      <c r="N2951" s="135" t="e">
        <f t="shared" ca="1" si="249"/>
        <v>#N/A</v>
      </c>
      <c r="S2951" s="135" t="e">
        <f t="shared" ca="1" si="250"/>
        <v>#N/A</v>
      </c>
    </row>
    <row r="2952" spans="1:19">
      <c r="A2952" s="133">
        <f t="shared" si="251"/>
        <v>50</v>
      </c>
      <c r="E2952" s="133">
        <v>11</v>
      </c>
      <c r="F2952" s="135" t="e">
        <f t="shared" ca="1" si="247"/>
        <v>#N/A</v>
      </c>
      <c r="N2952" s="135" t="e">
        <f t="shared" ca="1" si="249"/>
        <v>#N/A</v>
      </c>
      <c r="S2952" s="135" t="e">
        <f t="shared" ca="1" si="250"/>
        <v>#N/A</v>
      </c>
    </row>
    <row r="2953" spans="1:19">
      <c r="A2953" s="133">
        <f t="shared" si="251"/>
        <v>50</v>
      </c>
      <c r="E2953" s="133">
        <v>12</v>
      </c>
      <c r="F2953" s="135" t="e">
        <f t="shared" ca="1" si="247"/>
        <v>#N/A</v>
      </c>
      <c r="N2953" s="135" t="e">
        <f t="shared" ca="1" si="249"/>
        <v>#N/A</v>
      </c>
      <c r="S2953" s="135" t="e">
        <f t="shared" ca="1" si="250"/>
        <v>#N/A</v>
      </c>
    </row>
    <row r="2954" spans="1:19">
      <c r="A2954" s="133">
        <f t="shared" si="251"/>
        <v>50</v>
      </c>
      <c r="E2954" s="133">
        <v>13</v>
      </c>
      <c r="F2954" s="135" t="e">
        <f t="shared" ca="1" si="247"/>
        <v>#N/A</v>
      </c>
      <c r="N2954" s="135" t="e">
        <f t="shared" ca="1" si="249"/>
        <v>#N/A</v>
      </c>
      <c r="S2954" s="135" t="e">
        <f t="shared" ca="1" si="250"/>
        <v>#N/A</v>
      </c>
    </row>
    <row r="2955" spans="1:19">
      <c r="A2955" s="133">
        <f t="shared" si="251"/>
        <v>50</v>
      </c>
      <c r="E2955" s="133">
        <v>14</v>
      </c>
      <c r="F2955" s="135" t="e">
        <f t="shared" ca="1" si="247"/>
        <v>#N/A</v>
      </c>
      <c r="N2955" s="135" t="e">
        <f t="shared" ca="1" si="249"/>
        <v>#N/A</v>
      </c>
      <c r="S2955" s="135" t="e">
        <f t="shared" ca="1" si="250"/>
        <v>#N/A</v>
      </c>
    </row>
    <row r="2956" spans="1:19">
      <c r="A2956" s="133">
        <f t="shared" si="251"/>
        <v>50</v>
      </c>
      <c r="E2956" s="133">
        <v>15</v>
      </c>
      <c r="F2956" s="135" t="e">
        <f t="shared" ca="1" si="247"/>
        <v>#N/A</v>
      </c>
      <c r="N2956" s="135" t="e">
        <f t="shared" ca="1" si="249"/>
        <v>#N/A</v>
      </c>
      <c r="S2956" s="135" t="e">
        <f t="shared" ca="1" si="250"/>
        <v>#N/A</v>
      </c>
    </row>
    <row r="2957" spans="1:19">
      <c r="A2957" s="133">
        <f t="shared" si="251"/>
        <v>50</v>
      </c>
      <c r="E2957" s="133">
        <v>16</v>
      </c>
      <c r="F2957" s="135" t="e">
        <f t="shared" ca="1" si="247"/>
        <v>#N/A</v>
      </c>
      <c r="N2957" s="135" t="e">
        <f t="shared" ca="1" si="249"/>
        <v>#N/A</v>
      </c>
      <c r="S2957" s="135" t="e">
        <f t="shared" ca="1" si="250"/>
        <v>#N/A</v>
      </c>
    </row>
    <row r="2958" spans="1:19">
      <c r="A2958" s="133">
        <f t="shared" si="251"/>
        <v>50</v>
      </c>
      <c r="E2958" s="133">
        <v>17</v>
      </c>
      <c r="F2958" s="135" t="e">
        <f t="shared" ca="1" si="247"/>
        <v>#N/A</v>
      </c>
      <c r="N2958" s="135" t="e">
        <f t="shared" ca="1" si="249"/>
        <v>#N/A</v>
      </c>
      <c r="S2958" s="135" t="e">
        <f t="shared" ca="1" si="250"/>
        <v>#N/A</v>
      </c>
    </row>
    <row r="2959" spans="1:19">
      <c r="A2959" s="133">
        <f t="shared" si="251"/>
        <v>50</v>
      </c>
      <c r="E2959" s="133">
        <v>18</v>
      </c>
      <c r="F2959" s="135" t="e">
        <f t="shared" ca="1" si="247"/>
        <v>#N/A</v>
      </c>
      <c r="N2959" s="135" t="e">
        <f t="shared" ca="1" si="249"/>
        <v>#N/A</v>
      </c>
      <c r="S2959" s="135" t="e">
        <f t="shared" ca="1" si="250"/>
        <v>#N/A</v>
      </c>
    </row>
    <row r="2960" spans="1:19">
      <c r="A2960" s="133">
        <f t="shared" si="251"/>
        <v>50</v>
      </c>
      <c r="E2960" s="133">
        <v>19</v>
      </c>
      <c r="F2960" s="135" t="e">
        <f t="shared" ca="1" si="247"/>
        <v>#N/A</v>
      </c>
      <c r="N2960" s="135" t="e">
        <f t="shared" ca="1" si="249"/>
        <v>#N/A</v>
      </c>
      <c r="S2960" s="135" t="e">
        <f t="shared" ca="1" si="250"/>
        <v>#N/A</v>
      </c>
    </row>
    <row r="2961" spans="1:19">
      <c r="A2961" s="133">
        <f t="shared" si="251"/>
        <v>50</v>
      </c>
      <c r="E2961" s="133">
        <v>20</v>
      </c>
      <c r="F2961" s="135" t="e">
        <f t="shared" ca="1" si="247"/>
        <v>#N/A</v>
      </c>
      <c r="N2961" s="135" t="e">
        <f t="shared" ca="1" si="249"/>
        <v>#N/A</v>
      </c>
      <c r="S2961" s="135" t="e">
        <f t="shared" ca="1" si="250"/>
        <v>#N/A</v>
      </c>
    </row>
    <row r="2962" spans="1:19">
      <c r="A2962" s="133">
        <f t="shared" si="251"/>
        <v>50</v>
      </c>
      <c r="E2962" s="133">
        <v>21</v>
      </c>
      <c r="F2962" s="135" t="e">
        <f t="shared" ca="1" si="247"/>
        <v>#N/A</v>
      </c>
      <c r="N2962" s="135" t="e">
        <f t="shared" ca="1" si="249"/>
        <v>#N/A</v>
      </c>
      <c r="S2962" s="135" t="e">
        <f t="shared" ca="1" si="250"/>
        <v>#N/A</v>
      </c>
    </row>
    <row r="2963" spans="1:19">
      <c r="A2963" s="133">
        <f t="shared" si="251"/>
        <v>50</v>
      </c>
      <c r="E2963" s="133">
        <v>22</v>
      </c>
      <c r="F2963" s="135" t="e">
        <f t="shared" ca="1" si="247"/>
        <v>#N/A</v>
      </c>
      <c r="N2963" s="135" t="e">
        <f t="shared" ca="1" si="249"/>
        <v>#N/A</v>
      </c>
      <c r="S2963" s="135" t="e">
        <f t="shared" ca="1" si="250"/>
        <v>#N/A</v>
      </c>
    </row>
    <row r="2964" spans="1:19">
      <c r="A2964" s="133">
        <f t="shared" si="251"/>
        <v>50</v>
      </c>
      <c r="E2964" s="133">
        <v>23</v>
      </c>
      <c r="F2964" s="135" t="e">
        <f t="shared" ca="1" si="247"/>
        <v>#N/A</v>
      </c>
      <c r="N2964" s="135" t="e">
        <f t="shared" ca="1" si="249"/>
        <v>#N/A</v>
      </c>
      <c r="S2964" s="135" t="e">
        <f t="shared" ca="1" si="250"/>
        <v>#N/A</v>
      </c>
    </row>
    <row r="2965" spans="1:19">
      <c r="A2965" s="133">
        <f t="shared" si="251"/>
        <v>50</v>
      </c>
      <c r="E2965" s="133">
        <v>24</v>
      </c>
      <c r="S2965" s="135" t="e">
        <f t="shared" ca="1" si="250"/>
        <v>#N/A</v>
      </c>
    </row>
    <row r="2966" spans="1:19">
      <c r="A2966" s="133">
        <f t="shared" si="251"/>
        <v>50</v>
      </c>
      <c r="E2966" s="133">
        <v>25</v>
      </c>
      <c r="S2966" s="135" t="e">
        <f t="shared" ca="1" si="250"/>
        <v>#N/A</v>
      </c>
    </row>
    <row r="2967" spans="1:19">
      <c r="A2967" s="133">
        <f t="shared" si="251"/>
        <v>50</v>
      </c>
      <c r="E2967" s="133">
        <v>26</v>
      </c>
      <c r="S2967" s="135" t="e">
        <f t="shared" ca="1" si="250"/>
        <v>#N/A</v>
      </c>
    </row>
    <row r="2968" spans="1:19">
      <c r="A2968" s="133">
        <f t="shared" si="251"/>
        <v>50</v>
      </c>
      <c r="E2968" s="133">
        <v>27</v>
      </c>
      <c r="S2968" s="135" t="e">
        <f t="shared" ca="1" si="250"/>
        <v>#N/A</v>
      </c>
    </row>
    <row r="2969" spans="1:19">
      <c r="A2969" s="133">
        <f t="shared" si="251"/>
        <v>50</v>
      </c>
      <c r="E2969" s="133">
        <v>28</v>
      </c>
      <c r="S2969" s="135" t="e">
        <f t="shared" ca="1" si="250"/>
        <v>#N/A</v>
      </c>
    </row>
    <row r="2970" spans="1:19">
      <c r="A2970" s="133">
        <f t="shared" si="251"/>
        <v>50</v>
      </c>
      <c r="E2970" s="133">
        <v>29</v>
      </c>
      <c r="S2970" s="135" t="e">
        <f t="shared" ca="1" si="250"/>
        <v>#N/A</v>
      </c>
    </row>
    <row r="2971" spans="1:19">
      <c r="A2971" s="133">
        <f t="shared" si="251"/>
        <v>50</v>
      </c>
      <c r="E2971" s="133">
        <v>30</v>
      </c>
      <c r="S2971" s="135" t="e">
        <f t="shared" ca="1" si="250"/>
        <v>#N/A</v>
      </c>
    </row>
    <row r="2972" spans="1:19">
      <c r="A2972" s="133">
        <f t="shared" si="251"/>
        <v>50</v>
      </c>
      <c r="E2972" s="133">
        <v>31</v>
      </c>
      <c r="S2972" s="135" t="e">
        <f t="shared" ca="1" si="250"/>
        <v>#N/A</v>
      </c>
    </row>
    <row r="2973" spans="1:19">
      <c r="A2973" s="133">
        <f t="shared" si="251"/>
        <v>50</v>
      </c>
      <c r="E2973" s="133">
        <v>32</v>
      </c>
      <c r="S2973" s="135" t="e">
        <f t="shared" ca="1" si="250"/>
        <v>#N/A</v>
      </c>
    </row>
    <row r="2974" spans="1:19">
      <c r="A2974" s="133">
        <f t="shared" si="251"/>
        <v>50</v>
      </c>
      <c r="E2974" s="133">
        <v>33</v>
      </c>
      <c r="S2974" s="135" t="e">
        <f t="shared" ca="1" si="250"/>
        <v>#N/A</v>
      </c>
    </row>
    <row r="2975" spans="1:19">
      <c r="A2975" s="133">
        <f t="shared" si="251"/>
        <v>50</v>
      </c>
      <c r="E2975" s="133">
        <v>34</v>
      </c>
      <c r="S2975" s="135" t="e">
        <f t="shared" ca="1" si="250"/>
        <v>#N/A</v>
      </c>
    </row>
    <row r="2976" spans="1:19">
      <c r="A2976" s="133">
        <f t="shared" si="251"/>
        <v>50</v>
      </c>
      <c r="E2976" s="133">
        <v>35</v>
      </c>
      <c r="S2976" s="135" t="e">
        <f t="shared" ca="1" si="250"/>
        <v>#N/A</v>
      </c>
    </row>
    <row r="2977" spans="1:19">
      <c r="A2977" s="133">
        <f t="shared" si="251"/>
        <v>50</v>
      </c>
      <c r="E2977" s="133">
        <v>36</v>
      </c>
      <c r="S2977" s="135" t="e">
        <f t="shared" ca="1" si="250"/>
        <v>#N/A</v>
      </c>
    </row>
    <row r="2978" spans="1:19">
      <c r="A2978" s="133">
        <f t="shared" si="251"/>
        <v>50</v>
      </c>
      <c r="E2978" s="133">
        <v>37</v>
      </c>
      <c r="S2978" s="135" t="e">
        <f t="shared" ca="1" si="250"/>
        <v>#N/A</v>
      </c>
    </row>
    <row r="2979" spans="1:19">
      <c r="A2979" s="133">
        <f t="shared" si="251"/>
        <v>50</v>
      </c>
      <c r="E2979" s="133">
        <v>38</v>
      </c>
      <c r="S2979" s="135" t="e">
        <f t="shared" ca="1" si="250"/>
        <v>#N/A</v>
      </c>
    </row>
    <row r="2980" spans="1:19">
      <c r="A2980" s="133">
        <f t="shared" si="251"/>
        <v>50</v>
      </c>
      <c r="E2980" s="133">
        <v>39</v>
      </c>
      <c r="S2980" s="135" t="e">
        <f t="shared" ca="1" si="250"/>
        <v>#N/A</v>
      </c>
    </row>
    <row r="2981" spans="1:19">
      <c r="A2981" s="133">
        <f t="shared" si="251"/>
        <v>50</v>
      </c>
      <c r="E2981" s="133">
        <v>40</v>
      </c>
      <c r="S2981" s="135" t="e">
        <f t="shared" ca="1" si="250"/>
        <v>#N/A</v>
      </c>
    </row>
    <row r="2982" spans="1:19">
      <c r="A2982" s="133">
        <f t="shared" si="251"/>
        <v>50</v>
      </c>
      <c r="E2982" s="133">
        <v>41</v>
      </c>
      <c r="S2982" s="135" t="e">
        <f t="shared" ca="1" si="250"/>
        <v>#N/A</v>
      </c>
    </row>
    <row r="2983" spans="1:19">
      <c r="A2983" s="133">
        <f t="shared" si="251"/>
        <v>50</v>
      </c>
      <c r="E2983" s="133">
        <v>42</v>
      </c>
      <c r="S2983" s="135" t="e">
        <f t="shared" ca="1" si="250"/>
        <v>#N/A</v>
      </c>
    </row>
    <row r="2984" spans="1:19">
      <c r="A2984" s="133">
        <f t="shared" si="251"/>
        <v>50</v>
      </c>
      <c r="E2984" s="133">
        <v>43</v>
      </c>
      <c r="S2984" s="135" t="e">
        <f t="shared" ca="1" si="250"/>
        <v>#N/A</v>
      </c>
    </row>
    <row r="2985" spans="1:19">
      <c r="A2985" s="133">
        <f t="shared" si="251"/>
        <v>50</v>
      </c>
      <c r="E2985" s="133">
        <v>44</v>
      </c>
      <c r="S2985" s="135" t="e">
        <f t="shared" ca="1" si="250"/>
        <v>#N/A</v>
      </c>
    </row>
    <row r="2986" spans="1:19">
      <c r="A2986" s="133">
        <f t="shared" si="251"/>
        <v>50</v>
      </c>
      <c r="E2986" s="133">
        <v>45</v>
      </c>
      <c r="S2986" s="135" t="e">
        <f t="shared" ca="1" si="250"/>
        <v>#N/A</v>
      </c>
    </row>
    <row r="2987" spans="1:19">
      <c r="A2987" s="133">
        <f t="shared" si="251"/>
        <v>50</v>
      </c>
      <c r="E2987" s="133">
        <v>46</v>
      </c>
      <c r="S2987" s="135" t="e">
        <f t="shared" ca="1" si="250"/>
        <v>#N/A</v>
      </c>
    </row>
    <row r="2988" spans="1:19">
      <c r="A2988" s="133">
        <f t="shared" si="251"/>
        <v>50</v>
      </c>
      <c r="E2988" s="133">
        <v>47</v>
      </c>
      <c r="S2988" s="135" t="e">
        <f t="shared" ca="1" si="250"/>
        <v>#N/A</v>
      </c>
    </row>
    <row r="2989" spans="1:19">
      <c r="A2989" s="133">
        <f t="shared" si="251"/>
        <v>50</v>
      </c>
      <c r="E2989" s="133">
        <v>48</v>
      </c>
      <c r="S2989" s="135" t="e">
        <f t="shared" ca="1" si="250"/>
        <v>#N/A</v>
      </c>
    </row>
    <row r="2990" spans="1:19">
      <c r="A2990" s="133">
        <f t="shared" si="251"/>
        <v>50</v>
      </c>
      <c r="E2990" s="133">
        <v>49</v>
      </c>
      <c r="S2990" s="135" t="e">
        <f t="shared" ca="1" si="250"/>
        <v>#N/A</v>
      </c>
    </row>
    <row r="2991" spans="1:19">
      <c r="A2991" s="133">
        <f t="shared" si="251"/>
        <v>50</v>
      </c>
      <c r="E2991" s="133">
        <v>50</v>
      </c>
      <c r="S2991" s="135" t="e">
        <f t="shared" ca="1" si="250"/>
        <v>#N/A</v>
      </c>
    </row>
    <row r="2992" spans="1:19">
      <c r="A2992" s="133">
        <f t="shared" si="251"/>
        <v>50</v>
      </c>
      <c r="E2992" s="133">
        <v>51</v>
      </c>
      <c r="S2992" s="135" t="e">
        <f t="shared" ca="1" si="250"/>
        <v>#N/A</v>
      </c>
    </row>
    <row r="2993" spans="1:25">
      <c r="A2993" s="133">
        <f t="shared" si="251"/>
        <v>50</v>
      </c>
      <c r="E2993" s="133">
        <v>52</v>
      </c>
      <c r="S2993" s="135" t="e">
        <f t="shared" ca="1" si="250"/>
        <v>#N/A</v>
      </c>
      <c r="Y2993">
        <v>1</v>
      </c>
    </row>
    <row r="3001" spans="1:25">
      <c r="V3001" s="15">
        <f>V3002+V3062+V3122</f>
        <v>126.27134847870789</v>
      </c>
    </row>
    <row r="3002" spans="1:25">
      <c r="A3002" s="133">
        <f>(ROW()+58)/60</f>
        <v>51</v>
      </c>
      <c r="B3002" s="134">
        <f ca="1">INDIRECT("select!E"&amp;TEXT($B$1+A3002,"#"))</f>
        <v>0</v>
      </c>
      <c r="C3002" s="133" t="e">
        <f ca="1">VLOOKUP(B3002,$A$3181:$D$3190,4)</f>
        <v>#N/A</v>
      </c>
      <c r="D3002" s="133" t="e">
        <f ca="1">VLOOKUP(B3002,$A$3181:$D$3190,3)</f>
        <v>#N/A</v>
      </c>
      <c r="E3002" s="133">
        <v>1</v>
      </c>
      <c r="F3002" s="137" t="str">
        <f>lang!A244</f>
        <v>농림 어업</v>
      </c>
      <c r="G3002" s="134" t="str">
        <f>select!G192</f>
        <v>가마·토석 제품</v>
      </c>
      <c r="H3002" s="133">
        <f>VLOOKUP(G3002,E$3181:G$3219,3,0)</f>
        <v>32</v>
      </c>
      <c r="I3002" s="133">
        <f>VLOOKUP(G3002,E$3181:G$3219,2,0)</f>
        <v>4</v>
      </c>
      <c r="J3002" s="135" t="str">
        <f t="shared" ref="J3002:J3010" ca="1" si="252">IF(E3002&lt;=INDIRECT("I$"&amp;TEXT(ROW()-E3002+1,"#")),INDIRECT("H$"&amp;TEXT($F$1+INDIRECT("H$"&amp;TEXT(ROW()-E3002+1,"#"))+E3002-1,"#")),"")</f>
        <v>유리 및 유리 제품</v>
      </c>
      <c r="K3002" s="136" t="str">
        <f>select!H192</f>
        <v>유리 및 유리 제품</v>
      </c>
      <c r="L3002" s="133">
        <f>VLOOKUP(K3002,H$3181:J$3287,3,0)</f>
        <v>134</v>
      </c>
      <c r="M3002" s="133">
        <f>VLOOKUP(K3002,H$3181:J$3287,2,0)</f>
        <v>3</v>
      </c>
      <c r="N3002" s="135" t="str">
        <f t="shared" ref="N3002:N3024" ca="1" si="253">IF(E3002&lt;=INDIRECT("M$"&amp;TEXT(ROW()-E3002+1,"#")),INDIRECT("K$"&amp;TEXT($F$1+INDIRECT("L$"&amp;TEXT(ROW()-E3002+1,"#"))+E3002-1,"#")),"")</f>
        <v>판유리・안전유리</v>
      </c>
      <c r="O3002" s="136" t="str">
        <f>select!I192</f>
        <v>기타 유리 제품</v>
      </c>
      <c r="Q3002" s="133">
        <f>VLOOKUP(O3002,K$3181:O$3570,5,0)</f>
        <v>1509</v>
      </c>
      <c r="R3002" s="133">
        <f>VLOOKUP(O3002,K$3181:O$3570,4,0)</f>
        <v>21</v>
      </c>
      <c r="S3002" s="135" t="str">
        <f t="shared" ref="S3002:S3053" ca="1" si="254">IF(E3002&lt;=INDIRECT("R$"&amp;TEXT(ROW()-E3002+1,"#")),INDIRECT("P$"&amp;TEXT($F$1+INDIRECT("Q$"&amp;TEXT(ROW()-E3002+1,"#"))+E3002-1,"#")),"")</f>
        <v>광학 유리 소재(안경용 포함)</v>
      </c>
      <c r="T3002" s="133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3">
        <f t="shared" ref="A3003:A3053" si="255">A3002</f>
        <v>51</v>
      </c>
      <c r="E3003" s="133">
        <v>2</v>
      </c>
      <c r="F3003" s="137" t="str">
        <f>lang!A245</f>
        <v>광업</v>
      </c>
      <c r="J3003" s="135" t="str">
        <f t="shared" ca="1" si="252"/>
        <v>시멘트 시멘트 제품</v>
      </c>
      <c r="N3003" s="135" t="str">
        <f t="shared" ca="1" si="253"/>
        <v>유리 섬유·동제품</v>
      </c>
      <c r="S3003" s="135" t="str">
        <f t="shared" ca="1" si="254"/>
        <v>전구류 용 유리 밸브 (관, 막대 포함)</v>
      </c>
    </row>
    <row r="3004" spans="1:25">
      <c r="A3004" s="133">
        <f t="shared" si="255"/>
        <v>51</v>
      </c>
      <c r="E3004" s="133">
        <v>3</v>
      </c>
      <c r="F3004" s="137" t="str">
        <f>lang!A246</f>
        <v>식음료</v>
      </c>
      <c r="J3004" s="135" t="str">
        <f t="shared" ca="1" si="252"/>
        <v>도자기</v>
      </c>
      <c r="N3004" s="135" t="str">
        <f t="shared" ca="1" si="253"/>
        <v>기타 유리 제품</v>
      </c>
      <c r="S3004" s="135" t="str">
        <f t="shared" ca="1" si="254"/>
        <v>전자관용 유리 밸브(관, 막대 포함)</v>
      </c>
    </row>
    <row r="3005" spans="1:25">
      <c r="A3005" s="133">
        <f t="shared" si="255"/>
        <v>51</v>
      </c>
      <c r="E3005" s="133">
        <v>4</v>
      </c>
      <c r="F3005" s="137" t="str">
        <f>lang!A247</f>
        <v>섬유 제품</v>
      </c>
      <c r="J3005" s="135" t="str">
        <f t="shared" ca="1" si="252"/>
        <v>기타 가마 및 토석 제품</v>
      </c>
      <c r="N3005" s="135" t="str">
        <f t="shared" ca="1" si="253"/>
        <v/>
      </c>
      <c r="S3005" s="135" t="str">
        <f t="shared" ca="1" si="254"/>
        <v>유리관·봉·구(전기용을 제외하다)</v>
      </c>
    </row>
    <row r="3006" spans="1:25">
      <c r="A3006" s="133">
        <f t="shared" si="255"/>
        <v>51</v>
      </c>
      <c r="E3006" s="133">
        <v>5</v>
      </c>
      <c r="F3006" s="137" t="str">
        <f>lang!A248</f>
        <v>펄프・종이・목제품</v>
      </c>
      <c r="J3006" s="135" t="str">
        <f t="shared" ca="1" si="252"/>
        <v/>
      </c>
      <c r="N3006" s="135" t="str">
        <f t="shared" ca="1" si="253"/>
        <v/>
      </c>
      <c r="S3006" s="135" t="str">
        <f t="shared" ca="1" si="254"/>
        <v>기타 유리 가공 소재</v>
      </c>
    </row>
    <row r="3007" spans="1:25">
      <c r="A3007" s="133">
        <f t="shared" si="255"/>
        <v>51</v>
      </c>
      <c r="E3007" s="133">
        <v>6</v>
      </c>
      <c r="F3007" s="137" t="str">
        <f>lang!A249</f>
        <v>인쇄·제판</v>
      </c>
      <c r="J3007" s="135" t="str">
        <f t="shared" ca="1" si="252"/>
        <v/>
      </c>
      <c r="N3007" s="135" t="str">
        <f t="shared" ca="1" si="253"/>
        <v/>
      </c>
      <c r="S3007" s="135" t="str">
        <f t="shared" ca="1" si="254"/>
        <v>유리제 가공 소재 반제품 및 장치품</v>
      </c>
    </row>
    <row r="3008" spans="1:25">
      <c r="A3008" s="133">
        <f t="shared" si="255"/>
        <v>51</v>
      </c>
      <c r="E3008" s="133">
        <v>7</v>
      </c>
      <c r="F3008" s="137" t="str">
        <f>lang!A250</f>
        <v>화학제품</v>
      </c>
      <c r="J3008" s="135" t="str">
        <f t="shared" ca="1" si="252"/>
        <v/>
      </c>
      <c r="N3008" s="135" t="str">
        <f t="shared" ca="1" si="253"/>
        <v/>
      </c>
      <c r="S3008" s="135" t="str">
        <f t="shared" ca="1" si="254"/>
        <v>주류용 병</v>
      </c>
    </row>
    <row r="3009" spans="1:19">
      <c r="A3009" s="133">
        <f t="shared" si="255"/>
        <v>51</v>
      </c>
      <c r="E3009" s="133">
        <v>8</v>
      </c>
      <c r="F3009" s="137" t="str">
        <f>lang!A251</f>
        <v>석유·석탄제품</v>
      </c>
      <c r="J3009" s="135" t="str">
        <f t="shared" ca="1" si="252"/>
        <v/>
      </c>
      <c r="N3009" s="135" t="str">
        <f t="shared" ca="1" si="253"/>
        <v/>
      </c>
      <c r="S3009" s="135" t="str">
        <f t="shared" ca="1" si="254"/>
        <v>청량음료용병</v>
      </c>
    </row>
    <row r="3010" spans="1:19">
      <c r="A3010" s="133">
        <f t="shared" si="255"/>
        <v>51</v>
      </c>
      <c r="E3010" s="133">
        <v>9</v>
      </c>
      <c r="F3010" s="137" t="str">
        <f>lang!A252</f>
        <v>플라스틱 고무 제품</v>
      </c>
      <c r="J3010" s="135" t="str">
        <f t="shared" ca="1" si="252"/>
        <v/>
      </c>
      <c r="N3010" s="135" t="str">
        <f t="shared" ca="1" si="253"/>
        <v/>
      </c>
      <c r="S3010" s="135" t="str">
        <f t="shared" ca="1" si="254"/>
        <v>시호 · 자양 음료용 병</v>
      </c>
    </row>
    <row r="3011" spans="1:19">
      <c r="A3011" s="133">
        <f t="shared" si="255"/>
        <v>51</v>
      </c>
      <c r="E3011" s="133">
        <v>10</v>
      </c>
      <c r="F3011" s="137" t="str">
        <f>lang!A253</f>
        <v>가죽 제품</v>
      </c>
      <c r="N3011" s="135" t="str">
        <f t="shared" ca="1" si="253"/>
        <v/>
      </c>
      <c r="S3011" s="135" t="str">
        <f t="shared" ca="1" si="254"/>
        <v>식료용·조미료용 용기</v>
      </c>
    </row>
    <row r="3012" spans="1:19">
      <c r="A3012" s="133">
        <f t="shared" si="255"/>
        <v>51</v>
      </c>
      <c r="E3012" s="133">
        <v>11</v>
      </c>
      <c r="F3012" s="137" t="str">
        <f>lang!A254</f>
        <v>가마·토석 제품</v>
      </c>
      <c r="N3012" s="135" t="str">
        <f t="shared" ca="1" si="253"/>
        <v/>
      </c>
      <c r="S3012" s="135" t="str">
        <f t="shared" ca="1" si="254"/>
        <v>화장품 용기</v>
      </c>
    </row>
    <row r="3013" spans="1:19">
      <c r="A3013" s="133">
        <f t="shared" si="255"/>
        <v>51</v>
      </c>
      <c r="E3013" s="133">
        <v>12</v>
      </c>
      <c r="F3013" s="137" t="str">
        <f>lang!A255</f>
        <v>철강</v>
      </c>
      <c r="N3013" s="135" t="str">
        <f t="shared" ca="1" si="253"/>
        <v/>
      </c>
      <c r="S3013" s="135" t="str">
        <f t="shared" ca="1" si="254"/>
        <v>기타 유리 용기</v>
      </c>
    </row>
    <row r="3014" spans="1:19">
      <c r="A3014" s="133">
        <f t="shared" si="255"/>
        <v>51</v>
      </c>
      <c r="E3014" s="133">
        <v>13</v>
      </c>
      <c r="F3014" s="137" t="str">
        <f>lang!A256</f>
        <v>비철금속</v>
      </c>
      <c r="N3014" s="135" t="str">
        <f t="shared" ca="1" si="253"/>
        <v/>
      </c>
      <c r="S3014" s="135" t="str">
        <f t="shared" ca="1" si="254"/>
        <v>이화학용・의료용 유리기구</v>
      </c>
    </row>
    <row r="3015" spans="1:19">
      <c r="A3015" s="133">
        <f t="shared" si="255"/>
        <v>51</v>
      </c>
      <c r="E3015" s="133">
        <v>14</v>
      </c>
      <c r="F3015" s="137" t="str">
        <f>lang!A257</f>
        <v>금속 제품</v>
      </c>
      <c r="N3015" s="135" t="str">
        <f t="shared" ca="1" si="253"/>
        <v/>
      </c>
      <c r="S3015" s="135" t="str">
        <f t="shared" ca="1" si="254"/>
        <v>앰풀</v>
      </c>
    </row>
    <row r="3016" spans="1:19">
      <c r="A3016" s="133">
        <f t="shared" si="255"/>
        <v>51</v>
      </c>
      <c r="E3016" s="133">
        <v>15</v>
      </c>
      <c r="F3016" s="137" t="str">
        <f>lang!A258</f>
        <v>납 기계</v>
      </c>
      <c r="N3016" s="135" t="str">
        <f t="shared" ca="1" si="253"/>
        <v/>
      </c>
      <c r="S3016" s="135" t="str">
        <f t="shared" ca="1" si="254"/>
        <v>약병</v>
      </c>
    </row>
    <row r="3017" spans="1:19">
      <c r="A3017" s="133">
        <f t="shared" si="255"/>
        <v>51</v>
      </c>
      <c r="E3017" s="133">
        <v>16</v>
      </c>
      <c r="F3017" s="137" t="str">
        <f>lang!A259</f>
        <v>생산용 기계</v>
      </c>
      <c r="N3017" s="135" t="str">
        <f t="shared" ca="1" si="253"/>
        <v/>
      </c>
      <c r="S3017" s="135" t="str">
        <f t="shared" ca="1" si="254"/>
        <v>탁상용 유리기구</v>
      </c>
    </row>
    <row r="3018" spans="1:19">
      <c r="A3018" s="133">
        <f t="shared" si="255"/>
        <v>51</v>
      </c>
      <c r="E3018" s="133">
        <v>17</v>
      </c>
      <c r="F3018" s="137" t="str">
        <f>lang!A260</f>
        <v>상업용 기계</v>
      </c>
      <c r="N3018" s="135" t="str">
        <f t="shared" ca="1" si="253"/>
        <v/>
      </c>
      <c r="S3018" s="135" t="str">
        <f t="shared" ca="1" si="254"/>
        <v>유리제 부엌용품・식탁용품</v>
      </c>
    </row>
    <row r="3019" spans="1:19">
      <c r="A3019" s="133">
        <f t="shared" si="255"/>
        <v>51</v>
      </c>
      <c r="E3019" s="133">
        <v>18</v>
      </c>
      <c r="F3019" s="137" t="str">
        <f>lang!A261</f>
        <v>전자부품</v>
      </c>
      <c r="N3019" s="135" t="str">
        <f t="shared" ca="1" si="253"/>
        <v/>
      </c>
      <c r="S3019" s="135" t="str">
        <f t="shared" ca="1" si="254"/>
        <v>마법병 용 유리제 중병</v>
      </c>
    </row>
    <row r="3020" spans="1:19">
      <c r="A3020" s="133">
        <f t="shared" si="255"/>
        <v>51</v>
      </c>
      <c r="E3020" s="133">
        <v>19</v>
      </c>
      <c r="F3020" s="137" t="str">
        <f>lang!A262</f>
        <v>전기 기계</v>
      </c>
      <c r="N3020" s="135" t="str">
        <f t="shared" ca="1" si="253"/>
        <v/>
      </c>
      <c r="S3020" s="135" t="str">
        <f t="shared" ca="1" si="254"/>
        <v>조명용・신호용 유리 제품</v>
      </c>
    </row>
    <row r="3021" spans="1:19">
      <c r="A3021" s="133">
        <f t="shared" si="255"/>
        <v>51</v>
      </c>
      <c r="E3021" s="133">
        <v>20</v>
      </c>
      <c r="F3021" s="137" t="str">
        <f>lang!A263</f>
        <v>정보통신기기</v>
      </c>
      <c r="N3021" s="135" t="str">
        <f t="shared" ca="1" si="253"/>
        <v/>
      </c>
      <c r="S3021" s="135" t="str">
        <f t="shared" ca="1" si="254"/>
        <v>다른 분류되지 않은 유리, 같은 제품</v>
      </c>
    </row>
    <row r="3022" spans="1:19">
      <c r="A3022" s="133">
        <f t="shared" si="255"/>
        <v>51</v>
      </c>
      <c r="E3022" s="133">
        <v>21</v>
      </c>
      <c r="F3022" s="137" t="str">
        <f>lang!A264</f>
        <v>수송 기계</v>
      </c>
      <c r="N3022" s="135" t="str">
        <f t="shared" ca="1" si="253"/>
        <v/>
      </c>
      <c r="S3022" s="135" t="str">
        <f t="shared" ca="1" si="254"/>
        <v>분류되지 않은 유리제품 반제품 및 장치</v>
      </c>
    </row>
    <row r="3023" spans="1:19">
      <c r="A3023" s="133">
        <f t="shared" si="255"/>
        <v>51</v>
      </c>
      <c r="E3023" s="133">
        <v>22</v>
      </c>
      <c r="F3023" s="137" t="str">
        <f>lang!A265</f>
        <v>기타 제조 산업 제품</v>
      </c>
      <c r="N3023" s="135" t="str">
        <f t="shared" ca="1" si="253"/>
        <v/>
      </c>
      <c r="S3023" s="135" t="str">
        <f t="shared" ca="1" si="254"/>
        <v/>
      </c>
    </row>
    <row r="3024" spans="1:19">
      <c r="A3024" s="133">
        <f t="shared" si="255"/>
        <v>51</v>
      </c>
      <c r="E3024" s="133">
        <v>23</v>
      </c>
      <c r="F3024" s="137" t="str">
        <f>lang!A266</f>
        <v>건설</v>
      </c>
      <c r="N3024" s="135" t="str">
        <f t="shared" ca="1" si="253"/>
        <v/>
      </c>
      <c r="S3024" s="135" t="str">
        <f t="shared" ca="1" si="254"/>
        <v/>
      </c>
    </row>
    <row r="3025" spans="1:19">
      <c r="A3025" s="133">
        <f t="shared" si="255"/>
        <v>51</v>
      </c>
      <c r="E3025" s="133">
        <v>24</v>
      </c>
      <c r="S3025" s="135" t="str">
        <f t="shared" ca="1" si="254"/>
        <v/>
      </c>
    </row>
    <row r="3026" spans="1:19">
      <c r="A3026" s="133">
        <f t="shared" si="255"/>
        <v>51</v>
      </c>
      <c r="E3026" s="133">
        <v>25</v>
      </c>
      <c r="S3026" s="135" t="str">
        <f t="shared" ca="1" si="254"/>
        <v/>
      </c>
    </row>
    <row r="3027" spans="1:19">
      <c r="A3027" s="133">
        <f t="shared" si="255"/>
        <v>51</v>
      </c>
      <c r="E3027" s="133">
        <v>26</v>
      </c>
      <c r="S3027" s="135" t="str">
        <f t="shared" ca="1" si="254"/>
        <v/>
      </c>
    </row>
    <row r="3028" spans="1:19">
      <c r="A3028" s="133">
        <f t="shared" si="255"/>
        <v>51</v>
      </c>
      <c r="E3028" s="133">
        <v>27</v>
      </c>
      <c r="S3028" s="135" t="str">
        <f t="shared" ca="1" si="254"/>
        <v/>
      </c>
    </row>
    <row r="3029" spans="1:19">
      <c r="A3029" s="133">
        <f t="shared" si="255"/>
        <v>51</v>
      </c>
      <c r="E3029" s="133">
        <v>28</v>
      </c>
      <c r="S3029" s="135" t="str">
        <f t="shared" ca="1" si="254"/>
        <v/>
      </c>
    </row>
    <row r="3030" spans="1:19">
      <c r="A3030" s="133">
        <f t="shared" si="255"/>
        <v>51</v>
      </c>
      <c r="E3030" s="133">
        <v>29</v>
      </c>
      <c r="S3030" s="135" t="str">
        <f t="shared" ca="1" si="254"/>
        <v/>
      </c>
    </row>
    <row r="3031" spans="1:19">
      <c r="A3031" s="133">
        <f t="shared" si="255"/>
        <v>51</v>
      </c>
      <c r="E3031" s="133">
        <v>30</v>
      </c>
      <c r="S3031" s="135" t="str">
        <f t="shared" ca="1" si="254"/>
        <v/>
      </c>
    </row>
    <row r="3032" spans="1:19">
      <c r="A3032" s="133">
        <f t="shared" si="255"/>
        <v>51</v>
      </c>
      <c r="E3032" s="133">
        <v>31</v>
      </c>
      <c r="S3032" s="135" t="str">
        <f t="shared" ca="1" si="254"/>
        <v/>
      </c>
    </row>
    <row r="3033" spans="1:19">
      <c r="A3033" s="133">
        <f t="shared" si="255"/>
        <v>51</v>
      </c>
      <c r="E3033" s="133">
        <v>32</v>
      </c>
      <c r="S3033" s="135" t="str">
        <f t="shared" ca="1" si="254"/>
        <v/>
      </c>
    </row>
    <row r="3034" spans="1:19">
      <c r="A3034" s="133">
        <f t="shared" si="255"/>
        <v>51</v>
      </c>
      <c r="E3034" s="133">
        <v>33</v>
      </c>
      <c r="S3034" s="135" t="str">
        <f t="shared" ca="1" si="254"/>
        <v/>
      </c>
    </row>
    <row r="3035" spans="1:19">
      <c r="A3035" s="133">
        <f t="shared" si="255"/>
        <v>51</v>
      </c>
      <c r="E3035" s="133">
        <v>34</v>
      </c>
      <c r="S3035" s="135" t="str">
        <f t="shared" ca="1" si="254"/>
        <v/>
      </c>
    </row>
    <row r="3036" spans="1:19">
      <c r="A3036" s="133">
        <f t="shared" si="255"/>
        <v>51</v>
      </c>
      <c r="E3036" s="133">
        <v>35</v>
      </c>
      <c r="S3036" s="135" t="str">
        <f t="shared" ca="1" si="254"/>
        <v/>
      </c>
    </row>
    <row r="3037" spans="1:19">
      <c r="A3037" s="133">
        <f t="shared" si="255"/>
        <v>51</v>
      </c>
      <c r="E3037" s="133">
        <v>36</v>
      </c>
      <c r="S3037" s="135" t="str">
        <f t="shared" ca="1" si="254"/>
        <v/>
      </c>
    </row>
    <row r="3038" spans="1:19">
      <c r="A3038" s="133">
        <f t="shared" si="255"/>
        <v>51</v>
      </c>
      <c r="E3038" s="133">
        <v>37</v>
      </c>
      <c r="S3038" s="135" t="str">
        <f t="shared" ca="1" si="254"/>
        <v/>
      </c>
    </row>
    <row r="3039" spans="1:19">
      <c r="A3039" s="133">
        <f t="shared" si="255"/>
        <v>51</v>
      </c>
      <c r="E3039" s="133">
        <v>38</v>
      </c>
      <c r="S3039" s="135" t="str">
        <f t="shared" ca="1" si="254"/>
        <v/>
      </c>
    </row>
    <row r="3040" spans="1:19">
      <c r="A3040" s="133">
        <f t="shared" si="255"/>
        <v>51</v>
      </c>
      <c r="E3040" s="133">
        <v>39</v>
      </c>
      <c r="S3040" s="135" t="str">
        <f t="shared" ca="1" si="254"/>
        <v/>
      </c>
    </row>
    <row r="3041" spans="1:25">
      <c r="A3041" s="133">
        <f t="shared" si="255"/>
        <v>51</v>
      </c>
      <c r="E3041" s="133">
        <v>40</v>
      </c>
      <c r="S3041" s="135" t="str">
        <f t="shared" ca="1" si="254"/>
        <v/>
      </c>
    </row>
    <row r="3042" spans="1:25">
      <c r="A3042" s="133">
        <f t="shared" si="255"/>
        <v>51</v>
      </c>
      <c r="E3042" s="133">
        <v>41</v>
      </c>
      <c r="S3042" s="135" t="str">
        <f t="shared" ca="1" si="254"/>
        <v/>
      </c>
    </row>
    <row r="3043" spans="1:25">
      <c r="A3043" s="133">
        <f t="shared" si="255"/>
        <v>51</v>
      </c>
      <c r="E3043" s="133">
        <v>42</v>
      </c>
      <c r="S3043" s="135" t="str">
        <f t="shared" ca="1" si="254"/>
        <v/>
      </c>
    </row>
    <row r="3044" spans="1:25">
      <c r="A3044" s="133">
        <f t="shared" si="255"/>
        <v>51</v>
      </c>
      <c r="E3044" s="133">
        <v>43</v>
      </c>
      <c r="S3044" s="135" t="str">
        <f t="shared" ca="1" si="254"/>
        <v/>
      </c>
    </row>
    <row r="3045" spans="1:25">
      <c r="A3045" s="133">
        <f t="shared" si="255"/>
        <v>51</v>
      </c>
      <c r="E3045" s="133">
        <v>44</v>
      </c>
      <c r="S3045" s="135" t="str">
        <f t="shared" ca="1" si="254"/>
        <v/>
      </c>
    </row>
    <row r="3046" spans="1:25">
      <c r="A3046" s="133">
        <f t="shared" si="255"/>
        <v>51</v>
      </c>
      <c r="E3046" s="133">
        <v>45</v>
      </c>
      <c r="S3046" s="135" t="str">
        <f t="shared" ca="1" si="254"/>
        <v/>
      </c>
    </row>
    <row r="3047" spans="1:25">
      <c r="A3047" s="133">
        <f t="shared" si="255"/>
        <v>51</v>
      </c>
      <c r="E3047" s="133">
        <v>46</v>
      </c>
      <c r="S3047" s="135" t="str">
        <f t="shared" ca="1" si="254"/>
        <v/>
      </c>
    </row>
    <row r="3048" spans="1:25">
      <c r="A3048" s="133">
        <f t="shared" si="255"/>
        <v>51</v>
      </c>
      <c r="E3048" s="133">
        <v>47</v>
      </c>
      <c r="S3048" s="135" t="str">
        <f t="shared" ca="1" si="254"/>
        <v/>
      </c>
    </row>
    <row r="3049" spans="1:25">
      <c r="A3049" s="133">
        <f t="shared" si="255"/>
        <v>51</v>
      </c>
      <c r="E3049" s="133">
        <v>48</v>
      </c>
      <c r="S3049" s="135" t="str">
        <f t="shared" ca="1" si="254"/>
        <v/>
      </c>
    </row>
    <row r="3050" spans="1:25">
      <c r="A3050" s="133">
        <f t="shared" si="255"/>
        <v>51</v>
      </c>
      <c r="E3050" s="133">
        <v>49</v>
      </c>
      <c r="S3050" s="135" t="str">
        <f t="shared" ca="1" si="254"/>
        <v/>
      </c>
    </row>
    <row r="3051" spans="1:25">
      <c r="A3051" s="133">
        <f t="shared" si="255"/>
        <v>51</v>
      </c>
      <c r="E3051" s="133">
        <v>50</v>
      </c>
      <c r="S3051" s="135" t="str">
        <f t="shared" ca="1" si="254"/>
        <v/>
      </c>
    </row>
    <row r="3052" spans="1:25">
      <c r="A3052" s="133">
        <f t="shared" si="255"/>
        <v>51</v>
      </c>
      <c r="E3052" s="133">
        <v>51</v>
      </c>
      <c r="S3052" s="135" t="str">
        <f t="shared" ca="1" si="254"/>
        <v/>
      </c>
    </row>
    <row r="3053" spans="1:25">
      <c r="A3053" s="133">
        <f t="shared" si="255"/>
        <v>51</v>
      </c>
      <c r="E3053" s="133">
        <v>52</v>
      </c>
      <c r="S3053" s="135" t="str">
        <f t="shared" ca="1" si="254"/>
        <v/>
      </c>
      <c r="Y3053">
        <v>1</v>
      </c>
    </row>
    <row r="3062" spans="1:22">
      <c r="A3062" s="133">
        <f>(ROW()+58)/60</f>
        <v>52</v>
      </c>
      <c r="B3062" s="134">
        <f ca="1">INDIRECT("select!E"&amp;TEXT($B$1+A3062,"#"))</f>
        <v>0</v>
      </c>
      <c r="C3062" s="133" t="e">
        <f ca="1">VLOOKUP(B3062,$A$3181:$D$3190,4)</f>
        <v>#N/A</v>
      </c>
      <c r="D3062" s="133" t="e">
        <f ca="1">VLOOKUP(B3062,$A$3181:$D$3190,3)</f>
        <v>#N/A</v>
      </c>
      <c r="E3062" s="133">
        <v>1</v>
      </c>
      <c r="F3062" s="137" t="str">
        <f>lang!A244</f>
        <v>농림 어업</v>
      </c>
      <c r="G3062" s="136" t="str">
        <f>select!G193</f>
        <v>플라스틱 고무 제품</v>
      </c>
      <c r="H3062" s="133">
        <f>VLOOKUP(G3062,E$3181:G$3219,3,0)</f>
        <v>29</v>
      </c>
      <c r="I3062" s="133">
        <f>VLOOKUP(G3062,E$3181:G$3219,2,0)</f>
        <v>2</v>
      </c>
      <c r="J3062" s="135" t="str">
        <f t="shared" ref="J3062:J3070" ca="1" si="256">IF(E3062&lt;=INDIRECT("I$"&amp;TEXT(ROW()-E3062+1,"#")),INDIRECT("H$"&amp;TEXT($F$1+INDIRECT("H$"&amp;TEXT(ROW()-E3062+1,"#"))+E3062-1,"#")),"")</f>
        <v>플라스틱 제품</v>
      </c>
      <c r="K3062" s="136" t="str">
        <f>select!H193</f>
        <v>플라스틱 제품</v>
      </c>
      <c r="L3062" s="133">
        <f>VLOOKUP(K3062,H$3181:J$3287,3,0)</f>
        <v>129</v>
      </c>
      <c r="M3062" s="133">
        <f>VLOOKUP(K3062,H$3181:J$3287,2,0)</f>
        <v>1</v>
      </c>
      <c r="N3062" s="135" t="str">
        <f t="shared" ref="N3062:N3084" ca="1" si="257">IF(E3062&lt;=INDIRECT("M$"&amp;TEXT(ROW()-E3062+1,"#")),INDIRECT("K$"&amp;TEXT($F$1+INDIRECT("L$"&amp;TEXT(ROW()-E3062+1,"#"))+E3062-1,"#")),"")</f>
        <v>플라스틱 제품</v>
      </c>
      <c r="O3062" s="136" t="str">
        <f>select!I193</f>
        <v>플라스틱 제품</v>
      </c>
      <c r="Q3062" s="133">
        <f>VLOOKUP(O3062,K$3181:O$3570,5,0)</f>
        <v>1358</v>
      </c>
      <c r="R3062" s="133">
        <f>VLOOKUP(O3062,K$3181:O$3570,4,0)</f>
        <v>52</v>
      </c>
      <c r="S3062" s="135" t="str">
        <f t="shared" ref="S3062:S3113" ca="1" si="258">IF(E3062&lt;=INDIRECT("R$"&amp;TEXT(ROW()-E3062+1,"#")),INDIRECT("P$"&amp;TEXT($F$1+INDIRECT("Q$"&amp;TEXT(ROW()-E3062+1,"#"))+E3062-1,"#")),"")</f>
        <v>포장용 연질 플라스틱 필름(두께 0.2mm 미만)</v>
      </c>
      <c r="T3062" s="133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3">
        <f t="shared" ref="A3063:A3113" si="259">A3062</f>
        <v>52</v>
      </c>
      <c r="E3063" s="133">
        <v>2</v>
      </c>
      <c r="F3063" s="137" t="str">
        <f>lang!A245</f>
        <v>광업</v>
      </c>
      <c r="J3063" s="135" t="str">
        <f t="shared" ca="1" si="256"/>
        <v>고무 제품</v>
      </c>
      <c r="N3063" s="135" t="str">
        <f t="shared" ca="1" si="257"/>
        <v/>
      </c>
      <c r="S3063" s="135" t="str">
        <f t="shared" ca="1" si="258"/>
        <v>기타 연질 플라스틱 필름(두께 0.2mm 미만)</v>
      </c>
    </row>
    <row r="3064" spans="1:22">
      <c r="A3064" s="133">
        <f t="shared" si="259"/>
        <v>52</v>
      </c>
      <c r="E3064" s="133">
        <v>3</v>
      </c>
      <c r="F3064" s="137" t="str">
        <f>lang!A246</f>
        <v>식음료</v>
      </c>
      <c r="J3064" s="135" t="str">
        <f t="shared" ca="1" si="256"/>
        <v/>
      </c>
      <c r="N3064" s="135" t="str">
        <f t="shared" ca="1" si="257"/>
        <v/>
      </c>
      <c r="S3064" s="135" t="str">
        <f t="shared" ca="1" si="258"/>
        <v>경질 플라스틱 필름(두께 0.5mm 미만)</v>
      </c>
    </row>
    <row r="3065" spans="1:22">
      <c r="A3065" s="133">
        <f t="shared" si="259"/>
        <v>52</v>
      </c>
      <c r="E3065" s="133">
        <v>4</v>
      </c>
      <c r="F3065" s="137" t="str">
        <f>lang!A247</f>
        <v>섬유 제품</v>
      </c>
      <c r="J3065" s="135" t="str">
        <f t="shared" ca="1" si="256"/>
        <v/>
      </c>
      <c r="N3065" s="135" t="str">
        <f t="shared" ca="1" si="257"/>
        <v/>
      </c>
      <c r="S3065" s="135" t="str">
        <f t="shared" ca="1" si="258"/>
        <v>플라스틱 시트(두께 0.2mm 이상으로 연질의 것)</v>
      </c>
    </row>
    <row r="3066" spans="1:22">
      <c r="A3066" s="133">
        <f t="shared" si="259"/>
        <v>52</v>
      </c>
      <c r="E3066" s="133">
        <v>5</v>
      </c>
      <c r="F3066" s="137" t="str">
        <f>lang!A248</f>
        <v>펄프・종이・목제품</v>
      </c>
      <c r="J3066" s="135" t="str">
        <f t="shared" ca="1" si="256"/>
        <v/>
      </c>
      <c r="N3066" s="135" t="str">
        <f t="shared" ca="1" si="257"/>
        <v/>
      </c>
      <c r="S3066" s="135" t="str">
        <f t="shared" ca="1" si="258"/>
        <v>플라스틱 타일</v>
      </c>
    </row>
    <row r="3067" spans="1:22">
      <c r="A3067" s="133">
        <f t="shared" si="259"/>
        <v>52</v>
      </c>
      <c r="E3067" s="133">
        <v>6</v>
      </c>
      <c r="F3067" s="137" t="str">
        <f>lang!A249</f>
        <v>인쇄·제판</v>
      </c>
      <c r="J3067" s="135" t="str">
        <f t="shared" ca="1" si="256"/>
        <v/>
      </c>
      <c r="N3067" s="135" t="str">
        <f t="shared" ca="1" si="257"/>
        <v/>
      </c>
      <c r="S3067" s="135" t="str">
        <f t="shared" ca="1" si="258"/>
        <v>기타 플라스틱 바닥재</v>
      </c>
    </row>
    <row r="3068" spans="1:22">
      <c r="A3068" s="133">
        <f t="shared" si="259"/>
        <v>52</v>
      </c>
      <c r="E3068" s="133">
        <v>7</v>
      </c>
      <c r="F3068" s="137" t="str">
        <f>lang!A250</f>
        <v>화학제품</v>
      </c>
      <c r="J3068" s="135" t="str">
        <f t="shared" ca="1" si="256"/>
        <v/>
      </c>
      <c r="N3068" s="135" t="str">
        <f t="shared" ca="1" si="257"/>
        <v/>
      </c>
      <c r="S3068" s="135" t="str">
        <f t="shared" ca="1" si="258"/>
        <v>합성 피혁</v>
      </c>
    </row>
    <row r="3069" spans="1:22">
      <c r="A3069" s="133">
        <f t="shared" si="259"/>
        <v>52</v>
      </c>
      <c r="E3069" s="133">
        <v>8</v>
      </c>
      <c r="F3069" s="137" t="str">
        <f>lang!A251</f>
        <v>석유·석탄제품</v>
      </c>
      <c r="J3069" s="135" t="str">
        <f t="shared" ca="1" si="256"/>
        <v/>
      </c>
      <c r="N3069" s="135" t="str">
        <f t="shared" ca="1" si="257"/>
        <v/>
      </c>
      <c r="S3069" s="135" t="str">
        <f t="shared" ca="1" si="258"/>
        <v>플라스틱 필름·시트·바닥재·합성 피혁 가공품</v>
      </c>
    </row>
    <row r="3070" spans="1:22">
      <c r="A3070" s="133">
        <f t="shared" si="259"/>
        <v>52</v>
      </c>
      <c r="E3070" s="133">
        <v>9</v>
      </c>
      <c r="F3070" s="137" t="str">
        <f>lang!A252</f>
        <v>플라스틱 고무 제품</v>
      </c>
      <c r="J3070" s="135" t="str">
        <f t="shared" ca="1" si="256"/>
        <v/>
      </c>
      <c r="N3070" s="135" t="str">
        <f t="shared" ca="1" si="257"/>
        <v/>
      </c>
      <c r="S3070" s="135" t="str">
        <f t="shared" ca="1" si="258"/>
        <v>플라스틱 필름, 시트 반제품 및 장치</v>
      </c>
    </row>
    <row r="3071" spans="1:22">
      <c r="A3071" s="133">
        <f t="shared" si="259"/>
        <v>52</v>
      </c>
      <c r="E3071" s="133">
        <v>10</v>
      </c>
      <c r="F3071" s="137" t="str">
        <f>lang!A253</f>
        <v>가죽 제품</v>
      </c>
      <c r="N3071" s="135" t="str">
        <f t="shared" ca="1" si="257"/>
        <v/>
      </c>
      <c r="S3071" s="135" t="str">
        <f t="shared" ca="1" si="258"/>
        <v>플라스틱 평판(두께 0.5mm 이상으로 경질의 것)</v>
      </c>
    </row>
    <row r="3072" spans="1:22">
      <c r="A3072" s="133">
        <f t="shared" si="259"/>
        <v>52</v>
      </c>
      <c r="E3072" s="133">
        <v>11</v>
      </c>
      <c r="F3072" s="137" t="str">
        <f>lang!A254</f>
        <v>가마·토석 제품</v>
      </c>
      <c r="N3072" s="135" t="str">
        <f t="shared" ca="1" si="257"/>
        <v/>
      </c>
      <c r="S3072" s="135" t="str">
        <f t="shared" ca="1" si="258"/>
        <v>플라스틱 파판(두께 0.5mm 이상으로 경질의 것)</v>
      </c>
    </row>
    <row r="3073" spans="1:19">
      <c r="A3073" s="133">
        <f t="shared" si="259"/>
        <v>52</v>
      </c>
      <c r="E3073" s="133">
        <v>12</v>
      </c>
      <c r="F3073" s="137" t="str">
        <f>lang!A255</f>
        <v>철강</v>
      </c>
      <c r="N3073" s="135" t="str">
        <f t="shared" ca="1" si="257"/>
        <v/>
      </c>
      <c r="S3073" s="135" t="str">
        <f t="shared" ca="1" si="258"/>
        <v>플라스틱 라미네이트</v>
      </c>
    </row>
    <row r="3074" spans="1:19">
      <c r="A3074" s="133">
        <f t="shared" si="259"/>
        <v>52</v>
      </c>
      <c r="E3074" s="133">
        <v>13</v>
      </c>
      <c r="F3074" s="137" t="str">
        <f>lang!A256</f>
        <v>비철금속</v>
      </c>
      <c r="N3074" s="135" t="str">
        <f t="shared" ca="1" si="257"/>
        <v/>
      </c>
      <c r="S3074" s="135" t="str">
        <f t="shared" ca="1" si="258"/>
        <v>플라스틱 메이크업 플레이트</v>
      </c>
    </row>
    <row r="3075" spans="1:19">
      <c r="A3075" s="133">
        <f t="shared" si="259"/>
        <v>52</v>
      </c>
      <c r="E3075" s="133">
        <v>14</v>
      </c>
      <c r="F3075" s="137" t="str">
        <f>lang!A257</f>
        <v>금속 제품</v>
      </c>
      <c r="N3075" s="135" t="str">
        <f t="shared" ca="1" si="257"/>
        <v/>
      </c>
      <c r="S3075" s="135" t="str">
        <f t="shared" ca="1" si="258"/>
        <v>플라스틱 막대</v>
      </c>
    </row>
    <row r="3076" spans="1:19">
      <c r="A3076" s="133">
        <f t="shared" si="259"/>
        <v>52</v>
      </c>
      <c r="E3076" s="133">
        <v>15</v>
      </c>
      <c r="F3076" s="137" t="str">
        <f>lang!A258</f>
        <v>납 기계</v>
      </c>
      <c r="N3076" s="135" t="str">
        <f t="shared" ca="1" si="257"/>
        <v/>
      </c>
      <c r="S3076" s="135" t="str">
        <f t="shared" ca="1" si="258"/>
        <v>플라스틱 경질 관</v>
      </c>
    </row>
    <row r="3077" spans="1:19">
      <c r="A3077" s="133">
        <f t="shared" si="259"/>
        <v>52</v>
      </c>
      <c r="E3077" s="133">
        <v>16</v>
      </c>
      <c r="F3077" s="137" t="str">
        <f>lang!A259</f>
        <v>생산용 기계</v>
      </c>
      <c r="N3077" s="135" t="str">
        <f t="shared" ca="1" si="257"/>
        <v/>
      </c>
      <c r="S3077" s="135" t="str">
        <f t="shared" ca="1" si="258"/>
        <v>플라스틱 호스</v>
      </c>
    </row>
    <row r="3078" spans="1:19">
      <c r="A3078" s="133">
        <f t="shared" si="259"/>
        <v>52</v>
      </c>
      <c r="E3078" s="133">
        <v>17</v>
      </c>
      <c r="F3078" s="137" t="str">
        <f>lang!A260</f>
        <v>상업용 기계</v>
      </c>
      <c r="N3078" s="135" t="str">
        <f t="shared" ca="1" si="257"/>
        <v/>
      </c>
      <c r="S3078" s="135" t="str">
        <f t="shared" ca="1" si="258"/>
        <v>플라스틱 피팅(밸브, 수탉 포함)</v>
      </c>
    </row>
    <row r="3079" spans="1:19">
      <c r="A3079" s="133">
        <f t="shared" si="259"/>
        <v>52</v>
      </c>
      <c r="E3079" s="133">
        <v>18</v>
      </c>
      <c r="F3079" s="137" t="str">
        <f>lang!A261</f>
        <v>전자부품</v>
      </c>
      <c r="N3079" s="135" t="str">
        <f t="shared" ca="1" si="257"/>
        <v/>
      </c>
      <c r="S3079" s="135" t="str">
        <f t="shared" ca="1" si="258"/>
        <v>플라스틱 비, 동 부속품</v>
      </c>
    </row>
    <row r="3080" spans="1:19">
      <c r="A3080" s="133">
        <f t="shared" si="259"/>
        <v>52</v>
      </c>
      <c r="E3080" s="133">
        <v>19</v>
      </c>
      <c r="F3080" s="137" t="str">
        <f>lang!A262</f>
        <v>전기 기계</v>
      </c>
      <c r="N3080" s="135" t="str">
        <f t="shared" ca="1" si="257"/>
        <v/>
      </c>
      <c r="S3080" s="135" t="str">
        <f t="shared" ca="1" si="258"/>
        <v>기타 플라스틱 이형 압출 제품</v>
      </c>
    </row>
    <row r="3081" spans="1:19">
      <c r="A3081" s="133">
        <f t="shared" si="259"/>
        <v>52</v>
      </c>
      <c r="E3081" s="133">
        <v>20</v>
      </c>
      <c r="F3081" s="137" t="str">
        <f>lang!A263</f>
        <v>정보통신기기</v>
      </c>
      <c r="N3081" s="135" t="str">
        <f t="shared" ca="1" si="257"/>
        <v/>
      </c>
      <c r="S3081" s="135" t="str">
        <f t="shared" ca="1" si="258"/>
        <v>플라스틱판·봉·관·피팅·이형 압출 제품의 가공품</v>
      </c>
    </row>
    <row r="3082" spans="1:19">
      <c r="A3082" s="133">
        <f t="shared" si="259"/>
        <v>52</v>
      </c>
      <c r="E3082" s="133">
        <v>21</v>
      </c>
      <c r="F3082" s="137" t="str">
        <f>lang!A264</f>
        <v>수송 기계</v>
      </c>
      <c r="N3082" s="135" t="str">
        <f t="shared" ca="1" si="257"/>
        <v/>
      </c>
      <c r="S3082" s="135" t="str">
        <f t="shared" ca="1" si="258"/>
        <v>플라스틱판・관・봉반제품 및 장치품</v>
      </c>
    </row>
    <row r="3083" spans="1:19">
      <c r="A3083" s="133">
        <f t="shared" si="259"/>
        <v>52</v>
      </c>
      <c r="E3083" s="133">
        <v>22</v>
      </c>
      <c r="F3083" s="137" t="str">
        <f>lang!A265</f>
        <v>기타 제조 산업 제품</v>
      </c>
      <c r="N3083" s="135" t="str">
        <f t="shared" ca="1" si="257"/>
        <v/>
      </c>
      <c r="S3083" s="135" t="str">
        <f t="shared" ca="1" si="258"/>
        <v>연질 플라스틱 발포 제품 (반경질성 포함)</v>
      </c>
    </row>
    <row r="3084" spans="1:19">
      <c r="A3084" s="133">
        <f t="shared" si="259"/>
        <v>52</v>
      </c>
      <c r="E3084" s="133">
        <v>23</v>
      </c>
      <c r="F3084" s="137" t="str">
        <f>lang!A266</f>
        <v>건설</v>
      </c>
      <c r="N3084" s="135" t="str">
        <f t="shared" ca="1" si="257"/>
        <v/>
      </c>
      <c r="S3084" s="135" t="str">
        <f t="shared" ca="1" si="258"/>
        <v>경질 플라스틱 발포 제품(후판)(두께 3mm 이상)</v>
      </c>
    </row>
    <row r="3085" spans="1:19">
      <c r="A3085" s="133">
        <f t="shared" si="259"/>
        <v>52</v>
      </c>
      <c r="E3085" s="133">
        <v>24</v>
      </c>
      <c r="S3085" s="135" t="str">
        <f t="shared" ca="1" si="258"/>
        <v>경질 플라스틱 발포 제품(박판)(두께 3mm 미만)</v>
      </c>
    </row>
    <row r="3086" spans="1:19">
      <c r="A3086" s="133">
        <f t="shared" si="259"/>
        <v>52</v>
      </c>
      <c r="E3086" s="133">
        <v>25</v>
      </c>
      <c r="S3086" s="135" t="str">
        <f t="shared" ca="1" si="258"/>
        <v>기타 경질 플라스틱 발포 제품</v>
      </c>
    </row>
    <row r="3087" spans="1:19">
      <c r="A3087" s="133">
        <f t="shared" si="259"/>
        <v>52</v>
      </c>
      <c r="E3087" s="133">
        <v>26</v>
      </c>
      <c r="S3087" s="135" t="str">
        <f t="shared" ca="1" si="258"/>
        <v>발포 플라스틱 제품 가공품</v>
      </c>
    </row>
    <row r="3088" spans="1:19">
      <c r="A3088" s="133">
        <f t="shared" si="259"/>
        <v>52</v>
      </c>
      <c r="E3088" s="133">
        <v>27</v>
      </c>
      <c r="S3088" s="135" t="str">
        <f t="shared" ca="1" si="258"/>
        <v>플라스틱 발포 제품 반제품 및 장치</v>
      </c>
    </row>
    <row r="3089" spans="1:19">
      <c r="A3089" s="133">
        <f t="shared" si="259"/>
        <v>52</v>
      </c>
      <c r="E3089" s="133">
        <v>28</v>
      </c>
      <c r="S3089" s="135" t="str">
        <f t="shared" ca="1" si="258"/>
        <v>자동차용 플라스틱 제품</v>
      </c>
    </row>
    <row r="3090" spans="1:19">
      <c r="A3090" s="133">
        <f t="shared" si="259"/>
        <v>52</v>
      </c>
      <c r="E3090" s="133">
        <v>29</v>
      </c>
      <c r="S3090" s="135" t="str">
        <f t="shared" ca="1" si="258"/>
        <v>운송 기계용 플라스틱 제품(자동차용 제외)</v>
      </c>
    </row>
    <row r="3091" spans="1:19">
      <c r="A3091" s="133">
        <f t="shared" si="259"/>
        <v>52</v>
      </c>
      <c r="E3091" s="133">
        <v>30</v>
      </c>
      <c r="S3091" s="135" t="str">
        <f t="shared" ca="1" si="258"/>
        <v>전기 기계 기구용 플라스틱 제품</v>
      </c>
    </row>
    <row r="3092" spans="1:19">
      <c r="A3092" s="133">
        <f t="shared" si="259"/>
        <v>52</v>
      </c>
      <c r="E3092" s="133">
        <v>31</v>
      </c>
      <c r="S3092" s="135" t="str">
        <f t="shared" ca="1" si="258"/>
        <v>기타 산업용 플라스틱 제품</v>
      </c>
    </row>
    <row r="3093" spans="1:19">
      <c r="A3093" s="133">
        <f t="shared" si="259"/>
        <v>52</v>
      </c>
      <c r="E3093" s="133">
        <v>32</v>
      </c>
      <c r="S3093" s="135" t="str">
        <f t="shared" ca="1" si="258"/>
        <v>산업용 플라스틱 제품 가공품</v>
      </c>
    </row>
    <row r="3094" spans="1:19">
      <c r="A3094" s="133">
        <f t="shared" si="259"/>
        <v>52</v>
      </c>
      <c r="E3094" s="133">
        <v>33</v>
      </c>
      <c r="S3094" s="135" t="str">
        <f t="shared" ca="1" si="258"/>
        <v>산업용 플라스틱 제품 반제품 및 장비</v>
      </c>
    </row>
    <row r="3095" spans="1:19">
      <c r="A3095" s="133">
        <f t="shared" si="259"/>
        <v>52</v>
      </c>
      <c r="E3095" s="133">
        <v>34</v>
      </c>
      <c r="S3095" s="135" t="str">
        <f t="shared" ca="1" si="258"/>
        <v>강화 플라스틱 제판·봉·관·피팅</v>
      </c>
    </row>
    <row r="3096" spans="1:19">
      <c r="A3096" s="133">
        <f t="shared" si="259"/>
        <v>52</v>
      </c>
      <c r="E3096" s="133">
        <v>35</v>
      </c>
      <c r="S3096" s="135" t="str">
        <f t="shared" ca="1" si="258"/>
        <v>강화 플라스틱제 용기·욕조·정화조</v>
      </c>
    </row>
    <row r="3097" spans="1:19">
      <c r="A3097" s="133">
        <f t="shared" si="259"/>
        <v>52</v>
      </c>
      <c r="E3097" s="133">
        <v>36</v>
      </c>
      <c r="S3097" s="135" t="str">
        <f t="shared" ca="1" si="258"/>
        <v>산업용 강화 플라스틱 제품</v>
      </c>
    </row>
    <row r="3098" spans="1:19">
      <c r="A3098" s="133">
        <f t="shared" si="259"/>
        <v>52</v>
      </c>
      <c r="E3098" s="133">
        <v>37</v>
      </c>
      <c r="S3098" s="135" t="str">
        <f t="shared" ca="1" si="258"/>
        <v>기타 강화 플라스틱 제품</v>
      </c>
    </row>
    <row r="3099" spans="1:19">
      <c r="A3099" s="133">
        <f t="shared" si="259"/>
        <v>52</v>
      </c>
      <c r="E3099" s="133">
        <v>38</v>
      </c>
      <c r="S3099" s="135" t="str">
        <f t="shared" ca="1" si="258"/>
        <v>강화 플라스틱 제품 가공품</v>
      </c>
    </row>
    <row r="3100" spans="1:19">
      <c r="A3100" s="133">
        <f t="shared" si="259"/>
        <v>52</v>
      </c>
      <c r="E3100" s="133">
        <v>39</v>
      </c>
      <c r="S3100" s="135" t="str">
        <f t="shared" ca="1" si="258"/>
        <v>강화 플라스틱 제품 반제품 및 장치</v>
      </c>
    </row>
    <row r="3101" spans="1:19">
      <c r="A3101" s="133">
        <f t="shared" si="259"/>
        <v>52</v>
      </c>
      <c r="E3101" s="133">
        <v>40</v>
      </c>
      <c r="S3101" s="135" t="str">
        <f t="shared" ca="1" si="258"/>
        <v>플라스틱 중공 성형 용기</v>
      </c>
    </row>
    <row r="3102" spans="1:19">
      <c r="A3102" s="133">
        <f t="shared" si="259"/>
        <v>52</v>
      </c>
      <c r="E3102" s="133">
        <v>41</v>
      </c>
      <c r="S3102" s="135" t="str">
        <f t="shared" ca="1" si="258"/>
        <v>음료용 플라스틱 병</v>
      </c>
    </row>
    <row r="3103" spans="1:19">
      <c r="A3103" s="133">
        <f t="shared" si="259"/>
        <v>52</v>
      </c>
      <c r="E3103" s="133">
        <v>42</v>
      </c>
      <c r="S3103" s="135" t="str">
        <f t="shared" ca="1" si="258"/>
        <v>기타 플라스틱 용기</v>
      </c>
    </row>
    <row r="3104" spans="1:19">
      <c r="A3104" s="133">
        <f t="shared" si="259"/>
        <v>52</v>
      </c>
      <c r="E3104" s="133">
        <v>43</v>
      </c>
      <c r="S3104" s="135" t="str">
        <f t="shared" ca="1" si="258"/>
        <v>플라스틱 용기 반제품 및 장치</v>
      </c>
    </row>
    <row r="3105" spans="1:25">
      <c r="A3105" s="133">
        <f t="shared" si="259"/>
        <v>52</v>
      </c>
      <c r="E3105" s="133">
        <v>44</v>
      </c>
      <c r="S3105" s="135" t="str">
        <f t="shared" ca="1" si="258"/>
        <v>플라스틱제일용잡화・부엌용품・식탁용품・욕실용품</v>
      </c>
    </row>
    <row r="3106" spans="1:25">
      <c r="A3106" s="133">
        <f t="shared" si="259"/>
        <v>52</v>
      </c>
      <c r="E3106" s="133">
        <v>45</v>
      </c>
      <c r="S3106" s="135" t="str">
        <f t="shared" ca="1" si="258"/>
        <v>플라스틱 제일용 잡화·식탁용품 반제품 및 장치품</v>
      </c>
    </row>
    <row r="3107" spans="1:25">
      <c r="A3107" s="133">
        <f t="shared" si="259"/>
        <v>52</v>
      </c>
      <c r="E3107" s="133">
        <v>46</v>
      </c>
      <c r="S3107" s="135" t="str">
        <f t="shared" ca="1" si="258"/>
        <v>플라스틱 성형 재료</v>
      </c>
    </row>
    <row r="3108" spans="1:25">
      <c r="A3108" s="133">
        <f t="shared" si="259"/>
        <v>52</v>
      </c>
      <c r="E3108" s="133">
        <v>47</v>
      </c>
      <c r="S3108" s="135" t="str">
        <f t="shared" ca="1" si="258"/>
        <v>재생 플라스틱 성형 재료</v>
      </c>
    </row>
    <row r="3109" spans="1:25">
      <c r="A3109" s="133">
        <f t="shared" si="259"/>
        <v>52</v>
      </c>
      <c r="E3109" s="133">
        <v>48</v>
      </c>
      <c r="S3109" s="135" t="str">
        <f t="shared" ca="1" si="258"/>
        <v>폐 플라스틱 제품</v>
      </c>
    </row>
    <row r="3110" spans="1:25">
      <c r="A3110" s="133">
        <f t="shared" si="259"/>
        <v>52</v>
      </c>
      <c r="E3110" s="133">
        <v>49</v>
      </c>
      <c r="S3110" s="135" t="str">
        <f t="shared" ca="1" si="258"/>
        <v>그 밖에 분류되지 않는 플라스틱 제품의 가공품(절단, 접합, 도장, 증착 도금, 버프 가공 등)</v>
      </c>
    </row>
    <row r="3111" spans="1:25">
      <c r="A3111" s="133">
        <f t="shared" si="259"/>
        <v>52</v>
      </c>
      <c r="E3111" s="133">
        <v>50</v>
      </c>
      <c r="S3111" s="135" t="str">
        <f t="shared" ca="1" si="258"/>
        <v>의료·위생용 플라스틱 제품</v>
      </c>
    </row>
    <row r="3112" spans="1:25">
      <c r="A3112" s="133">
        <f t="shared" si="259"/>
        <v>52</v>
      </c>
      <c r="E3112" s="133">
        <v>51</v>
      </c>
      <c r="S3112" s="135" t="str">
        <f t="shared" ca="1" si="258"/>
        <v>분류되지 않은 플라스틱 제품</v>
      </c>
    </row>
    <row r="3113" spans="1:25">
      <c r="A3113" s="133">
        <f t="shared" si="259"/>
        <v>52</v>
      </c>
      <c r="E3113" s="133">
        <v>52</v>
      </c>
      <c r="S3113" s="135" t="str">
        <f t="shared" ca="1" si="258"/>
        <v>기타 플라스틱 제품 반제품 및 장비</v>
      </c>
      <c r="Y3113">
        <v>1</v>
      </c>
    </row>
    <row r="3122" spans="1:22">
      <c r="A3122" s="133">
        <f>(ROW()+58)/60</f>
        <v>53</v>
      </c>
      <c r="B3122" s="134">
        <f ca="1">INDIRECT("select!E"&amp;TEXT($B$1+A3122,"#"))</f>
        <v>0</v>
      </c>
      <c r="C3122" s="133" t="e">
        <f ca="1">VLOOKUP(B3122,$A$3181:$D$3190,4)</f>
        <v>#N/A</v>
      </c>
      <c r="D3122" s="133" t="e">
        <f ca="1">VLOOKUP(B3122,$A$3181:$D$3190,3)</f>
        <v>#N/A</v>
      </c>
      <c r="E3122" s="133">
        <v>1</v>
      </c>
      <c r="F3122" s="137" t="str">
        <f>lang!A244</f>
        <v>농림 어업</v>
      </c>
      <c r="G3122" s="134">
        <f>select!G194</f>
        <v>0</v>
      </c>
      <c r="H3122" s="133" t="e">
        <f>VLOOKUP(G3122,E$3181:G$3219,3,0)</f>
        <v>#N/A</v>
      </c>
      <c r="I3122" s="133" t="e">
        <f>VLOOKUP(G3122,E$3181:G$3219,2,0)</f>
        <v>#N/A</v>
      </c>
      <c r="J3122" s="135" t="e">
        <f t="shared" ref="J3122:J3130" ca="1" si="260">IF(E3122&lt;=INDIRECT("I$"&amp;TEXT(ROW()-E3122+1,"#")),INDIRECT("H$"&amp;TEXT($F$1+INDIRECT("H$"&amp;TEXT(ROW()-E3122+1,"#"))+E3122-1,"#")),"")</f>
        <v>#N/A</v>
      </c>
      <c r="K3122" s="136">
        <f>select!H194</f>
        <v>0</v>
      </c>
      <c r="L3122" s="133" t="e">
        <f>VLOOKUP(K3122,H$3181:J$3287,3,0)</f>
        <v>#N/A</v>
      </c>
      <c r="M3122" s="133" t="e">
        <f>VLOOKUP(K3122,H$3181:J$3287,2,0)</f>
        <v>#N/A</v>
      </c>
      <c r="N3122" s="135" t="e">
        <f t="shared" ref="N3122:N3144" ca="1" si="261">IF(E3122&lt;=INDIRECT("M$"&amp;TEXT(ROW()-E3122+1,"#")),INDIRECT("K$"&amp;TEXT($F$1+INDIRECT("L$"&amp;TEXT(ROW()-E3122+1,"#"))+E3122-1,"#")),"")</f>
        <v>#N/A</v>
      </c>
      <c r="O3122" s="136">
        <f>select!I194</f>
        <v>0</v>
      </c>
      <c r="Q3122" s="133" t="e">
        <f>VLOOKUP(O3122,K$3181:O$3570,5,0)</f>
        <v>#N/A</v>
      </c>
      <c r="R3122" s="133" t="e">
        <f>VLOOKUP(O3122,K$3181:O$3570,4,0)</f>
        <v>#N/A</v>
      </c>
      <c r="S3122" s="135" t="e">
        <f t="shared" ref="S3122:S3173" ca="1" si="262">IF(E3122&lt;=INDIRECT("R$"&amp;TEXT(ROW()-E3122+1,"#")),INDIRECT("P$"&amp;TEXT($F$1+INDIRECT("Q$"&amp;TEXT(ROW()-E3122+1,"#"))+E3122-1,"#")),"")</f>
        <v>#N/A</v>
      </c>
      <c r="T3122" s="133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3">
        <f t="shared" ref="A3123:A3173" si="263">A3122</f>
        <v>53</v>
      </c>
      <c r="E3123" s="133">
        <v>2</v>
      </c>
      <c r="F3123" s="137" t="str">
        <f>lang!A245</f>
        <v>광업</v>
      </c>
      <c r="J3123" s="135" t="e">
        <f t="shared" ca="1" si="260"/>
        <v>#N/A</v>
      </c>
      <c r="N3123" s="135" t="e">
        <f t="shared" ca="1" si="261"/>
        <v>#N/A</v>
      </c>
      <c r="S3123" s="135" t="e">
        <f t="shared" ca="1" si="262"/>
        <v>#N/A</v>
      </c>
    </row>
    <row r="3124" spans="1:22">
      <c r="A3124" s="133">
        <f t="shared" si="263"/>
        <v>53</v>
      </c>
      <c r="E3124" s="133">
        <v>3</v>
      </c>
      <c r="F3124" s="137" t="str">
        <f>lang!A246</f>
        <v>식음료</v>
      </c>
      <c r="J3124" s="135" t="e">
        <f t="shared" ca="1" si="260"/>
        <v>#N/A</v>
      </c>
      <c r="N3124" s="135" t="e">
        <f t="shared" ca="1" si="261"/>
        <v>#N/A</v>
      </c>
      <c r="S3124" s="135" t="e">
        <f t="shared" ca="1" si="262"/>
        <v>#N/A</v>
      </c>
    </row>
    <row r="3125" spans="1:22">
      <c r="A3125" s="133">
        <f t="shared" si="263"/>
        <v>53</v>
      </c>
      <c r="E3125" s="133">
        <v>4</v>
      </c>
      <c r="F3125" s="137" t="str">
        <f>lang!A247</f>
        <v>섬유 제품</v>
      </c>
      <c r="J3125" s="135" t="e">
        <f t="shared" ca="1" si="260"/>
        <v>#N/A</v>
      </c>
      <c r="N3125" s="135" t="e">
        <f t="shared" ca="1" si="261"/>
        <v>#N/A</v>
      </c>
      <c r="S3125" s="135" t="e">
        <f t="shared" ca="1" si="262"/>
        <v>#N/A</v>
      </c>
    </row>
    <row r="3126" spans="1:22">
      <c r="A3126" s="133">
        <f t="shared" si="263"/>
        <v>53</v>
      </c>
      <c r="E3126" s="133">
        <v>5</v>
      </c>
      <c r="F3126" s="137" t="str">
        <f>lang!A248</f>
        <v>펄프・종이・목제품</v>
      </c>
      <c r="J3126" s="135" t="e">
        <f t="shared" ca="1" si="260"/>
        <v>#N/A</v>
      </c>
      <c r="N3126" s="135" t="e">
        <f t="shared" ca="1" si="261"/>
        <v>#N/A</v>
      </c>
      <c r="S3126" s="135" t="e">
        <f t="shared" ca="1" si="262"/>
        <v>#N/A</v>
      </c>
    </row>
    <row r="3127" spans="1:22">
      <c r="A3127" s="133">
        <f t="shared" si="263"/>
        <v>53</v>
      </c>
      <c r="E3127" s="133">
        <v>6</v>
      </c>
      <c r="F3127" s="137" t="str">
        <f>lang!A249</f>
        <v>인쇄·제판</v>
      </c>
      <c r="J3127" s="135" t="e">
        <f t="shared" ca="1" si="260"/>
        <v>#N/A</v>
      </c>
      <c r="N3127" s="135" t="e">
        <f t="shared" ca="1" si="261"/>
        <v>#N/A</v>
      </c>
      <c r="S3127" s="135" t="e">
        <f t="shared" ca="1" si="262"/>
        <v>#N/A</v>
      </c>
    </row>
    <row r="3128" spans="1:22">
      <c r="A3128" s="133">
        <f t="shared" si="263"/>
        <v>53</v>
      </c>
      <c r="E3128" s="133">
        <v>7</v>
      </c>
      <c r="F3128" s="137" t="str">
        <f>lang!A250</f>
        <v>화학제품</v>
      </c>
      <c r="J3128" s="135" t="e">
        <f t="shared" ca="1" si="260"/>
        <v>#N/A</v>
      </c>
      <c r="N3128" s="135" t="e">
        <f t="shared" ca="1" si="261"/>
        <v>#N/A</v>
      </c>
      <c r="S3128" s="135" t="e">
        <f t="shared" ca="1" si="262"/>
        <v>#N/A</v>
      </c>
    </row>
    <row r="3129" spans="1:22">
      <c r="A3129" s="133">
        <f t="shared" si="263"/>
        <v>53</v>
      </c>
      <c r="E3129" s="133">
        <v>8</v>
      </c>
      <c r="F3129" s="137" t="str">
        <f>lang!A251</f>
        <v>석유·석탄제품</v>
      </c>
      <c r="J3129" s="135" t="e">
        <f t="shared" ca="1" si="260"/>
        <v>#N/A</v>
      </c>
      <c r="N3129" s="135" t="e">
        <f t="shared" ca="1" si="261"/>
        <v>#N/A</v>
      </c>
      <c r="S3129" s="135" t="e">
        <f t="shared" ca="1" si="262"/>
        <v>#N/A</v>
      </c>
    </row>
    <row r="3130" spans="1:22">
      <c r="A3130" s="133">
        <f t="shared" si="263"/>
        <v>53</v>
      </c>
      <c r="E3130" s="133">
        <v>9</v>
      </c>
      <c r="F3130" s="137" t="str">
        <f>lang!A252</f>
        <v>플라스틱 고무 제품</v>
      </c>
      <c r="J3130" s="135" t="e">
        <f t="shared" ca="1" si="260"/>
        <v>#N/A</v>
      </c>
      <c r="N3130" s="135" t="e">
        <f t="shared" ca="1" si="261"/>
        <v>#N/A</v>
      </c>
      <c r="S3130" s="135" t="e">
        <f t="shared" ca="1" si="262"/>
        <v>#N/A</v>
      </c>
    </row>
    <row r="3131" spans="1:22">
      <c r="A3131" s="133">
        <f t="shared" si="263"/>
        <v>53</v>
      </c>
      <c r="E3131" s="133">
        <v>10</v>
      </c>
      <c r="F3131" s="137" t="str">
        <f>lang!A253</f>
        <v>가죽 제품</v>
      </c>
      <c r="N3131" s="135" t="e">
        <f t="shared" ca="1" si="261"/>
        <v>#N/A</v>
      </c>
      <c r="S3131" s="135" t="e">
        <f t="shared" ca="1" si="262"/>
        <v>#N/A</v>
      </c>
    </row>
    <row r="3132" spans="1:22">
      <c r="A3132" s="133">
        <f t="shared" si="263"/>
        <v>53</v>
      </c>
      <c r="E3132" s="133">
        <v>11</v>
      </c>
      <c r="F3132" s="137" t="str">
        <f>lang!A254</f>
        <v>가마·토석 제품</v>
      </c>
      <c r="N3132" s="135" t="e">
        <f t="shared" ca="1" si="261"/>
        <v>#N/A</v>
      </c>
      <c r="S3132" s="135" t="e">
        <f t="shared" ca="1" si="262"/>
        <v>#N/A</v>
      </c>
    </row>
    <row r="3133" spans="1:22">
      <c r="A3133" s="133">
        <f t="shared" si="263"/>
        <v>53</v>
      </c>
      <c r="E3133" s="133">
        <v>12</v>
      </c>
      <c r="F3133" s="137" t="str">
        <f>lang!A255</f>
        <v>철강</v>
      </c>
      <c r="N3133" s="135" t="e">
        <f t="shared" ca="1" si="261"/>
        <v>#N/A</v>
      </c>
      <c r="S3133" s="135" t="e">
        <f t="shared" ca="1" si="262"/>
        <v>#N/A</v>
      </c>
    </row>
    <row r="3134" spans="1:22">
      <c r="A3134" s="133">
        <f t="shared" si="263"/>
        <v>53</v>
      </c>
      <c r="E3134" s="133">
        <v>13</v>
      </c>
      <c r="F3134" s="137" t="str">
        <f>lang!A256</f>
        <v>비철금속</v>
      </c>
      <c r="N3134" s="135" t="e">
        <f t="shared" ca="1" si="261"/>
        <v>#N/A</v>
      </c>
      <c r="S3134" s="135" t="e">
        <f t="shared" ca="1" si="262"/>
        <v>#N/A</v>
      </c>
    </row>
    <row r="3135" spans="1:22">
      <c r="A3135" s="133">
        <f t="shared" si="263"/>
        <v>53</v>
      </c>
      <c r="E3135" s="133">
        <v>14</v>
      </c>
      <c r="F3135" s="137" t="str">
        <f>lang!A257</f>
        <v>금속 제품</v>
      </c>
      <c r="N3135" s="135" t="e">
        <f t="shared" ca="1" si="261"/>
        <v>#N/A</v>
      </c>
      <c r="S3135" s="135" t="e">
        <f t="shared" ca="1" si="262"/>
        <v>#N/A</v>
      </c>
    </row>
    <row r="3136" spans="1:22">
      <c r="A3136" s="133">
        <f t="shared" si="263"/>
        <v>53</v>
      </c>
      <c r="E3136" s="133">
        <v>15</v>
      </c>
      <c r="F3136" s="137" t="str">
        <f>lang!A258</f>
        <v>납 기계</v>
      </c>
      <c r="N3136" s="135" t="e">
        <f t="shared" ca="1" si="261"/>
        <v>#N/A</v>
      </c>
      <c r="S3136" s="135" t="e">
        <f t="shared" ca="1" si="262"/>
        <v>#N/A</v>
      </c>
    </row>
    <row r="3137" spans="1:19">
      <c r="A3137" s="133">
        <f t="shared" si="263"/>
        <v>53</v>
      </c>
      <c r="E3137" s="133">
        <v>16</v>
      </c>
      <c r="F3137" s="137" t="str">
        <f>lang!A259</f>
        <v>생산용 기계</v>
      </c>
      <c r="N3137" s="135" t="e">
        <f t="shared" ca="1" si="261"/>
        <v>#N/A</v>
      </c>
      <c r="S3137" s="135" t="e">
        <f t="shared" ca="1" si="262"/>
        <v>#N/A</v>
      </c>
    </row>
    <row r="3138" spans="1:19">
      <c r="A3138" s="133">
        <f t="shared" si="263"/>
        <v>53</v>
      </c>
      <c r="E3138" s="133">
        <v>17</v>
      </c>
      <c r="F3138" s="137" t="str">
        <f>lang!A260</f>
        <v>상업용 기계</v>
      </c>
      <c r="N3138" s="135" t="e">
        <f t="shared" ca="1" si="261"/>
        <v>#N/A</v>
      </c>
      <c r="S3138" s="135" t="e">
        <f t="shared" ca="1" si="262"/>
        <v>#N/A</v>
      </c>
    </row>
    <row r="3139" spans="1:19">
      <c r="A3139" s="133">
        <f t="shared" si="263"/>
        <v>53</v>
      </c>
      <c r="E3139" s="133">
        <v>18</v>
      </c>
      <c r="F3139" s="137" t="str">
        <f>lang!A261</f>
        <v>전자부품</v>
      </c>
      <c r="N3139" s="135" t="e">
        <f t="shared" ca="1" si="261"/>
        <v>#N/A</v>
      </c>
      <c r="S3139" s="135" t="e">
        <f t="shared" ca="1" si="262"/>
        <v>#N/A</v>
      </c>
    </row>
    <row r="3140" spans="1:19">
      <c r="A3140" s="133">
        <f t="shared" si="263"/>
        <v>53</v>
      </c>
      <c r="E3140" s="133">
        <v>19</v>
      </c>
      <c r="F3140" s="137" t="str">
        <f>lang!A262</f>
        <v>전기 기계</v>
      </c>
      <c r="N3140" s="135" t="e">
        <f t="shared" ca="1" si="261"/>
        <v>#N/A</v>
      </c>
      <c r="S3140" s="135" t="e">
        <f t="shared" ca="1" si="262"/>
        <v>#N/A</v>
      </c>
    </row>
    <row r="3141" spans="1:19">
      <c r="A3141" s="133">
        <f t="shared" si="263"/>
        <v>53</v>
      </c>
      <c r="E3141" s="133">
        <v>20</v>
      </c>
      <c r="F3141" s="137" t="str">
        <f>lang!A263</f>
        <v>정보통신기기</v>
      </c>
      <c r="N3141" s="135" t="e">
        <f t="shared" ca="1" si="261"/>
        <v>#N/A</v>
      </c>
      <c r="S3141" s="135" t="e">
        <f t="shared" ca="1" si="262"/>
        <v>#N/A</v>
      </c>
    </row>
    <row r="3142" spans="1:19">
      <c r="A3142" s="133">
        <f t="shared" si="263"/>
        <v>53</v>
      </c>
      <c r="E3142" s="133">
        <v>21</v>
      </c>
      <c r="F3142" s="137" t="str">
        <f>lang!A264</f>
        <v>수송 기계</v>
      </c>
      <c r="N3142" s="135" t="e">
        <f t="shared" ca="1" si="261"/>
        <v>#N/A</v>
      </c>
      <c r="S3142" s="135" t="e">
        <f t="shared" ca="1" si="262"/>
        <v>#N/A</v>
      </c>
    </row>
    <row r="3143" spans="1:19">
      <c r="A3143" s="133">
        <f t="shared" si="263"/>
        <v>53</v>
      </c>
      <c r="E3143" s="133">
        <v>22</v>
      </c>
      <c r="F3143" s="137" t="str">
        <f>lang!A265</f>
        <v>기타 제조 산업 제품</v>
      </c>
      <c r="N3143" s="135" t="e">
        <f t="shared" ca="1" si="261"/>
        <v>#N/A</v>
      </c>
      <c r="S3143" s="135" t="e">
        <f t="shared" ca="1" si="262"/>
        <v>#N/A</v>
      </c>
    </row>
    <row r="3144" spans="1:19">
      <c r="A3144" s="133">
        <f t="shared" si="263"/>
        <v>53</v>
      </c>
      <c r="E3144" s="133">
        <v>23</v>
      </c>
      <c r="F3144" s="137" t="str">
        <f>lang!A266</f>
        <v>건설</v>
      </c>
      <c r="N3144" s="135" t="e">
        <f t="shared" ca="1" si="261"/>
        <v>#N/A</v>
      </c>
      <c r="S3144" s="135" t="e">
        <f t="shared" ca="1" si="262"/>
        <v>#N/A</v>
      </c>
    </row>
    <row r="3145" spans="1:19">
      <c r="A3145" s="133">
        <f t="shared" si="263"/>
        <v>53</v>
      </c>
      <c r="E3145" s="133">
        <v>24</v>
      </c>
      <c r="S3145" s="135" t="e">
        <f t="shared" ca="1" si="262"/>
        <v>#N/A</v>
      </c>
    </row>
    <row r="3146" spans="1:19">
      <c r="A3146" s="133">
        <f t="shared" si="263"/>
        <v>53</v>
      </c>
      <c r="E3146" s="133">
        <v>25</v>
      </c>
      <c r="S3146" s="135" t="e">
        <f t="shared" ca="1" si="262"/>
        <v>#N/A</v>
      </c>
    </row>
    <row r="3147" spans="1:19">
      <c r="A3147" s="133">
        <f t="shared" si="263"/>
        <v>53</v>
      </c>
      <c r="E3147" s="133">
        <v>26</v>
      </c>
      <c r="S3147" s="135" t="e">
        <f t="shared" ca="1" si="262"/>
        <v>#N/A</v>
      </c>
    </row>
    <row r="3148" spans="1:19">
      <c r="A3148" s="133">
        <f t="shared" si="263"/>
        <v>53</v>
      </c>
      <c r="E3148" s="133">
        <v>27</v>
      </c>
      <c r="S3148" s="135" t="e">
        <f t="shared" ca="1" si="262"/>
        <v>#N/A</v>
      </c>
    </row>
    <row r="3149" spans="1:19">
      <c r="A3149" s="133">
        <f t="shared" si="263"/>
        <v>53</v>
      </c>
      <c r="E3149" s="133">
        <v>28</v>
      </c>
      <c r="S3149" s="135" t="e">
        <f t="shared" ca="1" si="262"/>
        <v>#N/A</v>
      </c>
    </row>
    <row r="3150" spans="1:19">
      <c r="A3150" s="133">
        <f t="shared" si="263"/>
        <v>53</v>
      </c>
      <c r="E3150" s="133">
        <v>29</v>
      </c>
      <c r="S3150" s="135" t="e">
        <f t="shared" ca="1" si="262"/>
        <v>#N/A</v>
      </c>
    </row>
    <row r="3151" spans="1:19">
      <c r="A3151" s="133">
        <f t="shared" si="263"/>
        <v>53</v>
      </c>
      <c r="E3151" s="133">
        <v>30</v>
      </c>
      <c r="S3151" s="135" t="e">
        <f t="shared" ca="1" si="262"/>
        <v>#N/A</v>
      </c>
    </row>
    <row r="3152" spans="1:19">
      <c r="A3152" s="133">
        <f t="shared" si="263"/>
        <v>53</v>
      </c>
      <c r="E3152" s="133">
        <v>31</v>
      </c>
      <c r="S3152" s="135" t="e">
        <f t="shared" ca="1" si="262"/>
        <v>#N/A</v>
      </c>
    </row>
    <row r="3153" spans="1:19">
      <c r="A3153" s="133">
        <f t="shared" si="263"/>
        <v>53</v>
      </c>
      <c r="E3153" s="133">
        <v>32</v>
      </c>
      <c r="S3153" s="135" t="e">
        <f t="shared" ca="1" si="262"/>
        <v>#N/A</v>
      </c>
    </row>
    <row r="3154" spans="1:19">
      <c r="A3154" s="133">
        <f t="shared" si="263"/>
        <v>53</v>
      </c>
      <c r="E3154" s="133">
        <v>33</v>
      </c>
      <c r="S3154" s="135" t="e">
        <f t="shared" ca="1" si="262"/>
        <v>#N/A</v>
      </c>
    </row>
    <row r="3155" spans="1:19">
      <c r="A3155" s="133">
        <f t="shared" si="263"/>
        <v>53</v>
      </c>
      <c r="E3155" s="133">
        <v>34</v>
      </c>
      <c r="S3155" s="135" t="e">
        <f t="shared" ca="1" si="262"/>
        <v>#N/A</v>
      </c>
    </row>
    <row r="3156" spans="1:19">
      <c r="A3156" s="133">
        <f t="shared" si="263"/>
        <v>53</v>
      </c>
      <c r="E3156" s="133">
        <v>35</v>
      </c>
      <c r="S3156" s="135" t="e">
        <f t="shared" ca="1" si="262"/>
        <v>#N/A</v>
      </c>
    </row>
    <row r="3157" spans="1:19">
      <c r="A3157" s="133">
        <f t="shared" si="263"/>
        <v>53</v>
      </c>
      <c r="E3157" s="133">
        <v>36</v>
      </c>
      <c r="S3157" s="135" t="e">
        <f t="shared" ca="1" si="262"/>
        <v>#N/A</v>
      </c>
    </row>
    <row r="3158" spans="1:19">
      <c r="A3158" s="133">
        <f t="shared" si="263"/>
        <v>53</v>
      </c>
      <c r="E3158" s="133">
        <v>37</v>
      </c>
      <c r="S3158" s="135" t="e">
        <f t="shared" ca="1" si="262"/>
        <v>#N/A</v>
      </c>
    </row>
    <row r="3159" spans="1:19">
      <c r="A3159" s="133">
        <f t="shared" si="263"/>
        <v>53</v>
      </c>
      <c r="E3159" s="133">
        <v>38</v>
      </c>
      <c r="S3159" s="135" t="e">
        <f t="shared" ca="1" si="262"/>
        <v>#N/A</v>
      </c>
    </row>
    <row r="3160" spans="1:19">
      <c r="A3160" s="133">
        <f t="shared" si="263"/>
        <v>53</v>
      </c>
      <c r="E3160" s="133">
        <v>39</v>
      </c>
      <c r="S3160" s="135" t="e">
        <f t="shared" ca="1" si="262"/>
        <v>#N/A</v>
      </c>
    </row>
    <row r="3161" spans="1:19">
      <c r="A3161" s="133">
        <f t="shared" si="263"/>
        <v>53</v>
      </c>
      <c r="E3161" s="133">
        <v>40</v>
      </c>
      <c r="S3161" s="135" t="e">
        <f t="shared" ca="1" si="262"/>
        <v>#N/A</v>
      </c>
    </row>
    <row r="3162" spans="1:19">
      <c r="A3162" s="133">
        <f t="shared" si="263"/>
        <v>53</v>
      </c>
      <c r="E3162" s="133">
        <v>41</v>
      </c>
      <c r="S3162" s="135" t="e">
        <f t="shared" ca="1" si="262"/>
        <v>#N/A</v>
      </c>
    </row>
    <row r="3163" spans="1:19">
      <c r="A3163" s="133">
        <f t="shared" si="263"/>
        <v>53</v>
      </c>
      <c r="E3163" s="133">
        <v>42</v>
      </c>
      <c r="S3163" s="135" t="e">
        <f t="shared" ca="1" si="262"/>
        <v>#N/A</v>
      </c>
    </row>
    <row r="3164" spans="1:19">
      <c r="A3164" s="133">
        <f t="shared" si="263"/>
        <v>53</v>
      </c>
      <c r="E3164" s="133">
        <v>43</v>
      </c>
      <c r="S3164" s="135" t="e">
        <f t="shared" ca="1" si="262"/>
        <v>#N/A</v>
      </c>
    </row>
    <row r="3165" spans="1:19">
      <c r="A3165" s="133">
        <f t="shared" si="263"/>
        <v>53</v>
      </c>
      <c r="E3165" s="133">
        <v>44</v>
      </c>
      <c r="S3165" s="135" t="e">
        <f t="shared" ca="1" si="262"/>
        <v>#N/A</v>
      </c>
    </row>
    <row r="3166" spans="1:19">
      <c r="A3166" s="133">
        <f t="shared" si="263"/>
        <v>53</v>
      </c>
      <c r="E3166" s="133">
        <v>45</v>
      </c>
      <c r="S3166" s="135" t="e">
        <f t="shared" ca="1" si="262"/>
        <v>#N/A</v>
      </c>
    </row>
    <row r="3167" spans="1:19">
      <c r="A3167" s="133">
        <f t="shared" si="263"/>
        <v>53</v>
      </c>
      <c r="E3167" s="133">
        <v>46</v>
      </c>
      <c r="S3167" s="135" t="e">
        <f t="shared" ca="1" si="262"/>
        <v>#N/A</v>
      </c>
    </row>
    <row r="3168" spans="1:19">
      <c r="A3168" s="133">
        <f t="shared" si="263"/>
        <v>53</v>
      </c>
      <c r="E3168" s="133">
        <v>47</v>
      </c>
      <c r="S3168" s="135" t="e">
        <f t="shared" ca="1" si="262"/>
        <v>#N/A</v>
      </c>
    </row>
    <row r="3169" spans="1:25">
      <c r="A3169" s="133">
        <f t="shared" si="263"/>
        <v>53</v>
      </c>
      <c r="E3169" s="133">
        <v>48</v>
      </c>
      <c r="S3169" s="135" t="e">
        <f t="shared" ca="1" si="262"/>
        <v>#N/A</v>
      </c>
    </row>
    <row r="3170" spans="1:25">
      <c r="A3170" s="133">
        <f t="shared" si="263"/>
        <v>53</v>
      </c>
      <c r="E3170" s="133">
        <v>49</v>
      </c>
      <c r="S3170" s="135" t="e">
        <f t="shared" ca="1" si="262"/>
        <v>#N/A</v>
      </c>
    </row>
    <row r="3171" spans="1:25">
      <c r="A3171" s="133">
        <f t="shared" si="263"/>
        <v>53</v>
      </c>
      <c r="E3171" s="133">
        <v>50</v>
      </c>
      <c r="S3171" s="135" t="e">
        <f t="shared" ca="1" si="262"/>
        <v>#N/A</v>
      </c>
    </row>
    <row r="3172" spans="1:25">
      <c r="A3172" s="133">
        <f t="shared" si="263"/>
        <v>53</v>
      </c>
      <c r="E3172" s="133">
        <v>51</v>
      </c>
      <c r="S3172" s="135" t="e">
        <f t="shared" ca="1" si="262"/>
        <v>#N/A</v>
      </c>
    </row>
    <row r="3173" spans="1:25">
      <c r="A3173" s="133">
        <f t="shared" si="263"/>
        <v>53</v>
      </c>
      <c r="E3173" s="133">
        <v>52</v>
      </c>
      <c r="S3173" s="135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5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25.5" thickBot="1">
      <c r="A3181" s="140" t="str">
        <f>lang!A208</f>
        <v>구매</v>
      </c>
      <c r="B3181" s="14">
        <v>1</v>
      </c>
      <c r="C3181">
        <v>23</v>
      </c>
      <c r="D3181">
        <v>41</v>
      </c>
      <c r="E3181" s="143" t="str">
        <f>lang!A244</f>
        <v>농림 어업</v>
      </c>
      <c r="F3181">
        <v>5</v>
      </c>
      <c r="G3181">
        <v>1</v>
      </c>
      <c r="H3181" s="144" t="str">
        <f>lang!A283</f>
        <v>경작 농업</v>
      </c>
      <c r="I3181">
        <v>14</v>
      </c>
      <c r="J3181">
        <v>1</v>
      </c>
      <c r="K3181" s="145" t="str">
        <f>lang!A390</f>
        <v>쌀</v>
      </c>
      <c r="L3181" t="s">
        <v>1155</v>
      </c>
      <c r="M3181">
        <v>13.211502515081269</v>
      </c>
      <c r="N3181">
        <v>4</v>
      </c>
      <c r="O3181">
        <v>1</v>
      </c>
      <c r="P3181" s="165" t="s">
        <v>10432</v>
      </c>
    </row>
    <row r="3182" spans="1:25" ht="38" thickBot="1">
      <c r="A3182" s="140" t="str">
        <f>lang!A209</f>
        <v>서비스</v>
      </c>
      <c r="B3182" s="14">
        <v>2</v>
      </c>
      <c r="C3182">
        <v>16</v>
      </c>
      <c r="D3182">
        <v>71</v>
      </c>
      <c r="E3182" s="143" t="str">
        <f>lang!A245</f>
        <v>광업</v>
      </c>
      <c r="F3182">
        <v>2</v>
      </c>
      <c r="G3182">
        <v>6</v>
      </c>
      <c r="H3182" s="144" t="str">
        <f>lang!A284</f>
        <v>축산</v>
      </c>
      <c r="I3182">
        <v>6</v>
      </c>
      <c r="J3182">
        <v>15</v>
      </c>
      <c r="K3182" s="145" t="str">
        <f>lang!A391</f>
        <v>보리류</v>
      </c>
      <c r="L3182" t="s">
        <v>1159</v>
      </c>
      <c r="M3182">
        <v>19.436434354206479</v>
      </c>
      <c r="N3182">
        <v>6</v>
      </c>
      <c r="O3182">
        <v>5</v>
      </c>
      <c r="P3182" s="165" t="s">
        <v>10433</v>
      </c>
    </row>
    <row r="3183" spans="1:25" ht="18.5" thickBot="1">
      <c r="A3183" s="140" t="str">
        <f>lang!A210</f>
        <v>장비</v>
      </c>
      <c r="B3183" s="14">
        <v>3</v>
      </c>
      <c r="C3183">
        <v>3</v>
      </c>
      <c r="D3183">
        <v>91</v>
      </c>
      <c r="E3183" s="143" t="str">
        <f>lang!A246</f>
        <v>식음료</v>
      </c>
      <c r="F3183">
        <v>4</v>
      </c>
      <c r="G3183">
        <v>8</v>
      </c>
      <c r="H3183" s="144" t="str">
        <f>lang!A285</f>
        <v>농업 서비스</v>
      </c>
      <c r="I3183">
        <v>2</v>
      </c>
      <c r="J3183">
        <v>21</v>
      </c>
      <c r="K3183" s="145" t="str">
        <f>lang!A392</f>
        <v>이모류</v>
      </c>
      <c r="L3183" t="s">
        <v>1163</v>
      </c>
      <c r="M3183">
        <v>4.1992222006215503</v>
      </c>
      <c r="N3183">
        <v>2</v>
      </c>
      <c r="O3183">
        <v>11</v>
      </c>
      <c r="P3183" s="165" t="s">
        <v>10434</v>
      </c>
    </row>
    <row r="3184" spans="1:25" ht="18.5" thickBot="1">
      <c r="A3184" s="140" t="str">
        <f>lang!A211</f>
        <v>입하 수송</v>
      </c>
      <c r="B3184" s="14">
        <v>4</v>
      </c>
      <c r="C3184">
        <v>1</v>
      </c>
      <c r="D3184">
        <v>100</v>
      </c>
      <c r="E3184" s="143" t="str">
        <f>lang!A247</f>
        <v>섬유 제품</v>
      </c>
      <c r="F3184">
        <v>2</v>
      </c>
      <c r="G3184">
        <v>12</v>
      </c>
      <c r="H3184" s="144" t="str">
        <f>lang!A286</f>
        <v>임업</v>
      </c>
      <c r="I3184">
        <v>3</v>
      </c>
      <c r="J3184">
        <v>23</v>
      </c>
      <c r="K3184" s="145" t="str">
        <f>lang!A393</f>
        <v>콩류</v>
      </c>
      <c r="L3184" t="s">
        <v>1167</v>
      </c>
      <c r="M3184">
        <v>7.8251016801207358</v>
      </c>
      <c r="N3184">
        <v>6</v>
      </c>
      <c r="O3184">
        <v>13</v>
      </c>
      <c r="P3184" s="165" t="s">
        <v>10435</v>
      </c>
    </row>
    <row r="3185" spans="1:16" ht="18.5" thickBot="1">
      <c r="A3185" s="140" t="str">
        <f>lang!A212</f>
        <v>선적 운송</v>
      </c>
      <c r="B3185" s="14">
        <v>5</v>
      </c>
      <c r="C3185">
        <v>1</v>
      </c>
      <c r="D3185">
        <v>100</v>
      </c>
      <c r="E3185" s="143" t="str">
        <f>lang!A248</f>
        <v>펄프・종이・목제품</v>
      </c>
      <c r="F3185">
        <v>4</v>
      </c>
      <c r="G3185">
        <v>14</v>
      </c>
      <c r="H3185" s="144" t="str">
        <f>lang!A287</f>
        <v>어업</v>
      </c>
      <c r="I3185">
        <v>4</v>
      </c>
      <c r="J3185">
        <v>26</v>
      </c>
      <c r="K3185" s="145" t="str">
        <f>lang!A394</f>
        <v>야채(노지)</v>
      </c>
      <c r="L3185" s="1" t="s">
        <v>1171</v>
      </c>
      <c r="M3185">
        <v>3.9387854002299529</v>
      </c>
      <c r="N3185">
        <v>41</v>
      </c>
      <c r="O3185">
        <v>19</v>
      </c>
      <c r="P3185" s="165" t="s">
        <v>10436</v>
      </c>
    </row>
    <row r="3186" spans="1:16" ht="18.5" thickBot="1">
      <c r="A3186" s="140" t="str">
        <f>lang!A213</f>
        <v>출장비</v>
      </c>
      <c r="B3186" s="14">
        <v>6</v>
      </c>
      <c r="C3186">
        <v>1</v>
      </c>
      <c r="D3186">
        <v>105</v>
      </c>
      <c r="E3186" s="143" t="str">
        <f>lang!A249</f>
        <v>인쇄·제판</v>
      </c>
      <c r="F3186">
        <v>1</v>
      </c>
      <c r="G3186">
        <v>18</v>
      </c>
      <c r="H3186" s="144" t="str">
        <f>lang!A288</f>
        <v>석탄·원유·천연가스</v>
      </c>
      <c r="I3186">
        <v>1</v>
      </c>
      <c r="J3186">
        <v>30</v>
      </c>
      <c r="K3186" s="145" t="str">
        <f>lang!A395</f>
        <v>야채(시설)</v>
      </c>
      <c r="L3186" s="1" t="s">
        <v>1175</v>
      </c>
      <c r="M3186" s="11">
        <v>3.9387854002299529</v>
      </c>
      <c r="N3186">
        <v>25</v>
      </c>
      <c r="O3186">
        <v>60</v>
      </c>
      <c r="P3186" s="165" t="s">
        <v>10437</v>
      </c>
    </row>
    <row r="3187" spans="1:16" ht="25.5" thickBot="1">
      <c r="A3187" s="140" t="str">
        <f>lang!A214</f>
        <v>통근비</v>
      </c>
      <c r="B3187" s="14">
        <v>7</v>
      </c>
      <c r="C3187">
        <v>1</v>
      </c>
      <c r="D3187">
        <v>105</v>
      </c>
      <c r="E3187" s="143" t="str">
        <f>lang!A250</f>
        <v>화학제품</v>
      </c>
      <c r="F3187">
        <v>8</v>
      </c>
      <c r="G3187">
        <v>19</v>
      </c>
      <c r="H3187" s="144" t="str">
        <f>lang!A289</f>
        <v>기타 광업</v>
      </c>
      <c r="I3187">
        <v>3</v>
      </c>
      <c r="J3187">
        <v>31</v>
      </c>
      <c r="K3187" s="145" t="str">
        <f>lang!A396</f>
        <v>열매</v>
      </c>
      <c r="L3187" t="s">
        <v>1178</v>
      </c>
      <c r="M3187">
        <v>4.0417073071981626</v>
      </c>
      <c r="N3187">
        <v>19</v>
      </c>
      <c r="O3187">
        <v>85</v>
      </c>
      <c r="P3187" s="165" t="s">
        <v>10438</v>
      </c>
    </row>
    <row r="3188" spans="1:16" ht="38" thickBot="1">
      <c r="A3188" s="140" t="str">
        <f>lang!A215</f>
        <v>임대(상류)</v>
      </c>
      <c r="B3188" s="14">
        <v>8</v>
      </c>
      <c r="C3188">
        <v>1</v>
      </c>
      <c r="D3188">
        <v>110</v>
      </c>
      <c r="E3188" s="143" t="str">
        <f>lang!A251</f>
        <v>석유·석탄제품</v>
      </c>
      <c r="F3188">
        <v>2</v>
      </c>
      <c r="G3188">
        <v>27</v>
      </c>
      <c r="H3188" s="144" t="str">
        <f>lang!A290</f>
        <v>식료품</v>
      </c>
      <c r="I3188">
        <v>23</v>
      </c>
      <c r="J3188">
        <v>34</v>
      </c>
      <c r="K3188" s="145" t="str">
        <f>lang!A397</f>
        <v>설탕 원료 작물</v>
      </c>
      <c r="L3188" t="s">
        <v>1183</v>
      </c>
      <c r="M3188">
        <v>8.7382131073835634</v>
      </c>
      <c r="N3188">
        <v>2</v>
      </c>
      <c r="O3188">
        <v>104</v>
      </c>
      <c r="P3188" s="165" t="s">
        <v>10439</v>
      </c>
    </row>
    <row r="3189" spans="1:16" ht="25.5" thickBot="1">
      <c r="A3189" s="140" t="str">
        <f>lang!A216</f>
        <v>임대(하류)</v>
      </c>
      <c r="B3189" s="14">
        <v>9</v>
      </c>
      <c r="C3189">
        <v>1</v>
      </c>
      <c r="D3189">
        <v>110</v>
      </c>
      <c r="E3189" s="143" t="str">
        <f>lang!A252</f>
        <v>플라스틱 고무 제품</v>
      </c>
      <c r="F3189">
        <v>2</v>
      </c>
      <c r="G3189">
        <v>29</v>
      </c>
      <c r="H3189" s="144" t="str">
        <f>lang!A291</f>
        <v>음료</v>
      </c>
      <c r="I3189">
        <v>7</v>
      </c>
      <c r="J3189">
        <v>57</v>
      </c>
      <c r="K3189" s="145" t="str">
        <f>lang!A398</f>
        <v>음료용 작물</v>
      </c>
      <c r="L3189" t="s">
        <v>1187</v>
      </c>
      <c r="M3189">
        <v>12.70755645874053</v>
      </c>
      <c r="N3189">
        <v>4</v>
      </c>
      <c r="O3189">
        <v>106</v>
      </c>
      <c r="P3189" s="165" t="s">
        <v>10440</v>
      </c>
    </row>
    <row r="3190" spans="1:16" ht="18.5" thickBot="1">
      <c r="A3190" s="140" t="str">
        <f>lang!A217</f>
        <v>투자</v>
      </c>
      <c r="B3190" s="14">
        <v>10</v>
      </c>
      <c r="C3190">
        <v>1</v>
      </c>
      <c r="D3190">
        <v>120</v>
      </c>
      <c r="E3190" s="143" t="str">
        <f>lang!A253</f>
        <v>가죽 제품</v>
      </c>
      <c r="F3190">
        <v>1</v>
      </c>
      <c r="G3190">
        <v>31</v>
      </c>
      <c r="H3190" s="144" t="str">
        <f>lang!A292</f>
        <v>사료·유기질 비료(별게 제외)</v>
      </c>
      <c r="I3190">
        <v>2</v>
      </c>
      <c r="J3190">
        <v>64</v>
      </c>
      <c r="K3190" s="145" t="str">
        <f>lang!A399</f>
        <v>기타 식용 경작 작물</v>
      </c>
      <c r="L3190" t="s">
        <v>1191</v>
      </c>
      <c r="M3190">
        <v>8.5915374613713826</v>
      </c>
      <c r="N3190">
        <v>5</v>
      </c>
      <c r="O3190">
        <v>110</v>
      </c>
      <c r="P3190" s="165" t="s">
        <v>10441</v>
      </c>
    </row>
    <row r="3191" spans="1:16" ht="18.5" thickBot="1">
      <c r="B3191" s="14">
        <v>11</v>
      </c>
      <c r="E3191" s="143" t="str">
        <f>lang!A254</f>
        <v>가마·토석 제품</v>
      </c>
      <c r="F3191">
        <v>4</v>
      </c>
      <c r="G3191">
        <v>32</v>
      </c>
      <c r="H3191" s="144" t="str">
        <f>lang!A293</f>
        <v>담배</v>
      </c>
      <c r="I3191">
        <v>1</v>
      </c>
      <c r="J3191">
        <v>66</v>
      </c>
      <c r="K3191" s="145" t="str">
        <f>lang!A400</f>
        <v>사료작물</v>
      </c>
      <c r="L3191" t="s">
        <v>1194</v>
      </c>
      <c r="M3191">
        <v>12.030836047291549</v>
      </c>
      <c r="N3191">
        <v>4</v>
      </c>
      <c r="O3191">
        <v>115</v>
      </c>
      <c r="P3191" s="165" t="s">
        <v>10442</v>
      </c>
    </row>
    <row r="3192" spans="1:16" ht="18.5" thickBot="1">
      <c r="B3192" s="14">
        <v>12</v>
      </c>
      <c r="E3192" s="143" t="str">
        <f>lang!A255</f>
        <v>철강</v>
      </c>
      <c r="F3192">
        <v>4</v>
      </c>
      <c r="G3192">
        <v>36</v>
      </c>
      <c r="H3192" s="144" t="str">
        <f>lang!A294</f>
        <v>섬유 산업 제품</v>
      </c>
      <c r="I3192">
        <v>7</v>
      </c>
      <c r="J3192">
        <v>67</v>
      </c>
      <c r="K3192" s="145" t="str">
        <f>lang!A401</f>
        <v>종묘</v>
      </c>
      <c r="L3192" t="s">
        <v>1197</v>
      </c>
      <c r="M3192">
        <v>1.4397411691823669</v>
      </c>
      <c r="N3192">
        <v>3</v>
      </c>
      <c r="O3192">
        <v>119</v>
      </c>
      <c r="P3192" s="165" t="s">
        <v>10443</v>
      </c>
    </row>
    <row r="3193" spans="1:16" ht="18.5" thickBot="1">
      <c r="B3193" s="14">
        <v>13</v>
      </c>
      <c r="E3193" s="143" t="str">
        <f>lang!A256</f>
        <v>비철금속</v>
      </c>
      <c r="F3193">
        <v>2</v>
      </c>
      <c r="G3193">
        <v>40</v>
      </c>
      <c r="H3193" s="144" t="str">
        <f>lang!A295</f>
        <v>의류·기타 섬유 기제품</v>
      </c>
      <c r="I3193">
        <v>6</v>
      </c>
      <c r="J3193">
        <v>74</v>
      </c>
      <c r="K3193" s="145" t="str">
        <f>lang!A402</f>
        <v>꽃꽃·꽃목류</v>
      </c>
      <c r="L3193" t="s">
        <v>1200</v>
      </c>
      <c r="M3193">
        <v>7.2889713350809417</v>
      </c>
      <c r="N3193">
        <v>5</v>
      </c>
      <c r="O3193">
        <v>122</v>
      </c>
      <c r="P3193" s="165" t="s">
        <v>10444</v>
      </c>
    </row>
    <row r="3194" spans="1:16" ht="18.5" thickBot="1">
      <c r="B3194" s="14">
        <v>14</v>
      </c>
      <c r="E3194" s="143" t="str">
        <f>lang!A257</f>
        <v>금속 제품</v>
      </c>
      <c r="F3194">
        <v>2</v>
      </c>
      <c r="G3194">
        <v>42</v>
      </c>
      <c r="H3194" s="144" t="str">
        <f>lang!A296</f>
        <v>목재・목제품</v>
      </c>
      <c r="I3194">
        <v>4</v>
      </c>
      <c r="J3194">
        <v>80</v>
      </c>
      <c r="K3194" s="145" t="str">
        <f>lang!A403</f>
        <v>기타 비식용 경작 작물</v>
      </c>
      <c r="L3194" t="s">
        <v>1204</v>
      </c>
      <c r="M3194">
        <v>3.1964029412601849</v>
      </c>
      <c r="N3194">
        <v>5</v>
      </c>
      <c r="O3194">
        <v>127</v>
      </c>
      <c r="P3194" s="165" t="s">
        <v>10445</v>
      </c>
    </row>
    <row r="3195" spans="1:16" ht="18.5" thickBot="1">
      <c r="B3195" s="14">
        <v>15</v>
      </c>
      <c r="E3195" s="143" t="str">
        <f>lang!A258</f>
        <v>납 기계</v>
      </c>
      <c r="F3195">
        <v>1</v>
      </c>
      <c r="G3195">
        <v>44</v>
      </c>
      <c r="H3195" s="144" t="str">
        <f>lang!A297</f>
        <v>가구・장비품</v>
      </c>
      <c r="I3195">
        <v>4</v>
      </c>
      <c r="J3195">
        <v>84</v>
      </c>
      <c r="K3195" s="145" t="str">
        <f>lang!A404</f>
        <v>낙농</v>
      </c>
      <c r="L3195" t="s">
        <v>1207</v>
      </c>
      <c r="M3195">
        <v>9.4587183932014014</v>
      </c>
      <c r="N3195">
        <v>6</v>
      </c>
      <c r="O3195">
        <v>132</v>
      </c>
      <c r="P3195" s="165" t="s">
        <v>10446</v>
      </c>
    </row>
    <row r="3196" spans="1:16" ht="18.5" thickBot="1">
      <c r="B3196" s="14">
        <v>16</v>
      </c>
      <c r="E3196" s="143" t="str">
        <f>lang!A259</f>
        <v>생산용 기계</v>
      </c>
      <c r="F3196">
        <v>1</v>
      </c>
      <c r="G3196">
        <v>45</v>
      </c>
      <c r="H3196" s="144" t="str">
        <f>lang!A298</f>
        <v>펄프, 종이, 판지, 가공지</v>
      </c>
      <c r="I3196">
        <v>5</v>
      </c>
      <c r="J3196">
        <v>88</v>
      </c>
      <c r="K3196" s="145" t="str">
        <f>lang!A405</f>
        <v>고기 소</v>
      </c>
      <c r="L3196" t="s">
        <v>1211</v>
      </c>
      <c r="M3196">
        <v>9.9358523376285355</v>
      </c>
      <c r="N3196">
        <v>3</v>
      </c>
      <c r="O3196">
        <v>138</v>
      </c>
      <c r="P3196" s="165" t="s">
        <v>10447</v>
      </c>
    </row>
    <row r="3197" spans="1:16" ht="18.5" thickBot="1">
      <c r="B3197" s="14">
        <v>17</v>
      </c>
      <c r="E3197" s="143" t="str">
        <f>lang!A260</f>
        <v>상업용 기계</v>
      </c>
      <c r="F3197">
        <v>1</v>
      </c>
      <c r="G3197">
        <v>46</v>
      </c>
      <c r="H3197" s="144" t="str">
        <f>lang!A299</f>
        <v>종이 가공품</v>
      </c>
      <c r="I3197">
        <v>4</v>
      </c>
      <c r="J3197">
        <v>93</v>
      </c>
      <c r="K3197" s="145" t="str">
        <f>lang!A406</f>
        <v>돼지</v>
      </c>
      <c r="L3197" t="s">
        <v>1215</v>
      </c>
      <c r="M3197">
        <v>5.0326258390707999</v>
      </c>
      <c r="N3197">
        <v>2</v>
      </c>
      <c r="O3197">
        <v>141</v>
      </c>
      <c r="P3197" s="165" t="s">
        <v>10448</v>
      </c>
    </row>
    <row r="3198" spans="1:16" ht="18.5" thickBot="1">
      <c r="B3198" s="14">
        <v>18</v>
      </c>
      <c r="E3198" s="143" t="str">
        <f>lang!A261</f>
        <v>전자부품</v>
      </c>
      <c r="F3198">
        <v>2</v>
      </c>
      <c r="G3198">
        <v>47</v>
      </c>
      <c r="H3198" s="144" t="str">
        <f>lang!A300</f>
        <v>인쇄·제판·제본</v>
      </c>
      <c r="I3198">
        <v>1</v>
      </c>
      <c r="J3198">
        <v>97</v>
      </c>
      <c r="K3198" s="145" t="str">
        <f>lang!A407</f>
        <v>닭 계란</v>
      </c>
      <c r="L3198" t="s">
        <v>1218</v>
      </c>
      <c r="M3198">
        <v>3.093196243315413</v>
      </c>
      <c r="N3198">
        <v>4</v>
      </c>
      <c r="O3198">
        <v>143</v>
      </c>
      <c r="P3198" s="165" t="s">
        <v>10449</v>
      </c>
    </row>
    <row r="3199" spans="1:16" ht="25.5" thickBot="1">
      <c r="B3199" s="14">
        <v>19</v>
      </c>
      <c r="E3199" s="143" t="str">
        <f>lang!A262</f>
        <v>전기 기계</v>
      </c>
      <c r="F3199">
        <v>4</v>
      </c>
      <c r="G3199">
        <v>49</v>
      </c>
      <c r="H3199" s="144" t="str">
        <f>lang!A301</f>
        <v>화학 비료</v>
      </c>
      <c r="I3199">
        <v>1</v>
      </c>
      <c r="J3199">
        <v>98</v>
      </c>
      <c r="K3199" s="145" t="str">
        <f>lang!A408</f>
        <v>고기닭</v>
      </c>
      <c r="L3199" t="s">
        <v>1222</v>
      </c>
      <c r="M3199">
        <v>3.7747794510837731</v>
      </c>
      <c r="N3199">
        <v>2</v>
      </c>
      <c r="O3199">
        <v>147</v>
      </c>
      <c r="P3199" s="165" t="s">
        <v>10450</v>
      </c>
    </row>
    <row r="3200" spans="1:16" ht="18.5" thickBot="1">
      <c r="A3200" s="141" t="str">
        <f>lang!A218</f>
        <v>프랜차이즈 없음</v>
      </c>
      <c r="B3200" s="14">
        <v>20</v>
      </c>
      <c r="E3200" s="143" t="str">
        <f>lang!A263</f>
        <v>정보통신기기</v>
      </c>
      <c r="F3200">
        <v>2</v>
      </c>
      <c r="G3200">
        <v>53</v>
      </c>
      <c r="H3200" s="144" t="str">
        <f>lang!A302</f>
        <v>무기 화학 공업 제품</v>
      </c>
      <c r="I3200">
        <v>5</v>
      </c>
      <c r="J3200">
        <v>99</v>
      </c>
      <c r="K3200" s="145" t="str">
        <f>lang!A409</f>
        <v>기타 축산</v>
      </c>
      <c r="L3200" t="s">
        <v>1225</v>
      </c>
      <c r="M3200">
        <v>4.0165703189037734</v>
      </c>
      <c r="N3200">
        <v>10</v>
      </c>
      <c r="O3200">
        <v>149</v>
      </c>
      <c r="P3200" s="165" t="s">
        <v>10451</v>
      </c>
    </row>
    <row r="3201" spans="1:16" ht="18.5" thickBot="1">
      <c r="A3201" s="141" t="str">
        <f>lang!A219</f>
        <v>일괄계상</v>
      </c>
      <c r="B3201" s="14">
        <v>21</v>
      </c>
      <c r="E3201" s="143" t="str">
        <f>lang!A264</f>
        <v>수송 기계</v>
      </c>
      <c r="F3201">
        <v>5</v>
      </c>
      <c r="G3201">
        <v>55</v>
      </c>
      <c r="H3201" s="144" t="str">
        <f>lang!A303</f>
        <v>석유화학계 기초제품</v>
      </c>
      <c r="I3201">
        <v>2</v>
      </c>
      <c r="J3201">
        <v>104</v>
      </c>
      <c r="K3201" s="145" t="str">
        <f>lang!A410</f>
        <v>수의학</v>
      </c>
      <c r="L3201" t="s">
        <v>1230</v>
      </c>
      <c r="M3201">
        <v>0.76588393156444368</v>
      </c>
      <c r="N3201">
        <v>1</v>
      </c>
      <c r="O3201">
        <v>159</v>
      </c>
      <c r="P3201" s="165" t="s">
        <v>10452</v>
      </c>
    </row>
    <row r="3202" spans="1:16" ht="18.5" thickBot="1">
      <c r="A3202" s="141" t="str">
        <f>lang!A220</f>
        <v>전형적인 설명</v>
      </c>
      <c r="B3202" s="14">
        <v>22</v>
      </c>
      <c r="E3202" s="143" t="str">
        <f>lang!A265</f>
        <v>기타 제조 산업 제품</v>
      </c>
      <c r="F3202">
        <v>2</v>
      </c>
      <c r="G3202">
        <v>60</v>
      </c>
      <c r="H3202" s="144" t="str">
        <f>lang!A304</f>
        <v>유기화학공업제품(석유화학계 기초제품・합성수지를 제외한다.)</v>
      </c>
      <c r="I3202">
        <v>6</v>
      </c>
      <c r="J3202">
        <v>106</v>
      </c>
      <c r="K3202" s="145" t="str">
        <f>lang!A411</f>
        <v>농업 서비스(수의업 제외)</v>
      </c>
      <c r="L3202" t="s">
        <v>1235</v>
      </c>
      <c r="M3202">
        <v>3.8025271192361041</v>
      </c>
      <c r="N3202">
        <v>8</v>
      </c>
      <c r="O3202">
        <v>160</v>
      </c>
      <c r="P3202" s="165" t="s">
        <v>10453</v>
      </c>
    </row>
    <row r="3203" spans="1:16" ht="25.5" thickBot="1">
      <c r="B3203" s="14">
        <v>23</v>
      </c>
      <c r="E3203" s="143" t="str">
        <f>lang!A266</f>
        <v>건설</v>
      </c>
      <c r="F3203">
        <v>4</v>
      </c>
      <c r="G3203">
        <v>62</v>
      </c>
      <c r="H3203" s="144" t="str">
        <f>lang!A305</f>
        <v>합성수지</v>
      </c>
      <c r="I3203">
        <v>4</v>
      </c>
      <c r="J3203">
        <v>112</v>
      </c>
      <c r="K3203" s="145" t="str">
        <f>lang!A412</f>
        <v>육림</v>
      </c>
      <c r="L3203" t="s">
        <v>1238</v>
      </c>
      <c r="M3203">
        <v>0.33787288367705198</v>
      </c>
      <c r="N3203">
        <v>3</v>
      </c>
      <c r="O3203">
        <v>168</v>
      </c>
      <c r="P3203" s="165" t="s">
        <v>10454</v>
      </c>
    </row>
    <row r="3204" spans="1:16" ht="25.5" thickBot="1">
      <c r="B3204" s="14">
        <v>24</v>
      </c>
      <c r="E3204" s="143" t="str">
        <f>lang!A267</f>
        <v>전력·열</v>
      </c>
      <c r="F3204">
        <v>2</v>
      </c>
      <c r="G3204">
        <v>66</v>
      </c>
      <c r="H3204" s="144" t="str">
        <f>lang!A306</f>
        <v>화학 섬유</v>
      </c>
      <c r="I3204">
        <v>1</v>
      </c>
      <c r="J3204">
        <v>116</v>
      </c>
      <c r="K3204" s="145" t="str">
        <f>lang!A413</f>
        <v>소재</v>
      </c>
      <c r="L3204" t="s">
        <v>1241</v>
      </c>
      <c r="M3204">
        <v>2.4084228388667661</v>
      </c>
      <c r="N3204">
        <v>9</v>
      </c>
      <c r="O3204">
        <v>171</v>
      </c>
      <c r="P3204" s="165" t="s">
        <v>10455</v>
      </c>
    </row>
    <row r="3205" spans="1:16" ht="25.5" thickBot="1">
      <c r="B3205" s="14">
        <v>25</v>
      </c>
      <c r="E3205" s="143" t="str">
        <f>lang!A268</f>
        <v>수도</v>
      </c>
      <c r="F3205">
        <v>1</v>
      </c>
      <c r="G3205">
        <v>68</v>
      </c>
      <c r="H3205" s="144" t="str">
        <f>lang!A307</f>
        <v>의약품</v>
      </c>
      <c r="I3205">
        <v>1</v>
      </c>
      <c r="J3205">
        <v>117</v>
      </c>
      <c r="K3205" s="145" t="str">
        <f>lang!A414</f>
        <v>특용림산물(사냥업 포함)</v>
      </c>
      <c r="L3205" t="s">
        <v>1245</v>
      </c>
      <c r="M3205">
        <v>3.7089792762099751</v>
      </c>
      <c r="N3205">
        <v>15</v>
      </c>
      <c r="O3205">
        <v>180</v>
      </c>
      <c r="P3205" s="165" t="s">
        <v>10456</v>
      </c>
    </row>
    <row r="3206" spans="1:16" ht="18.5" thickBot="1">
      <c r="B3206" s="14">
        <v>26</v>
      </c>
      <c r="E3206" s="143" t="str">
        <f>lang!A269</f>
        <v>폐기물 처리</v>
      </c>
      <c r="F3206">
        <v>1</v>
      </c>
      <c r="G3206">
        <v>69</v>
      </c>
      <c r="H3206" s="144" t="str">
        <f>lang!A308</f>
        <v>화학 최종 제품(의약품 제외)</v>
      </c>
      <c r="I3206">
        <v>8</v>
      </c>
      <c r="J3206">
        <v>118</v>
      </c>
      <c r="K3206" s="145" t="str">
        <f>lang!A415</f>
        <v>해면 어업</v>
      </c>
      <c r="L3206" t="s">
        <v>1248</v>
      </c>
      <c r="M3206">
        <v>4.9299396539361124</v>
      </c>
      <c r="N3206">
        <v>52</v>
      </c>
      <c r="O3206">
        <v>195</v>
      </c>
      <c r="P3206" s="165" t="s">
        <v>10457</v>
      </c>
    </row>
    <row r="3207" spans="1:16" ht="25.5" thickBot="1">
      <c r="A3207" s="141" t="str">
        <f>lang!A221</f>
        <v>소재</v>
      </c>
      <c r="B3207" s="14">
        <v>27</v>
      </c>
      <c r="E3207" s="143" t="str">
        <f>lang!A270</f>
        <v>상업</v>
      </c>
      <c r="F3207">
        <v>1</v>
      </c>
      <c r="G3207">
        <v>70</v>
      </c>
      <c r="H3207" s="144" t="str">
        <f>lang!A309</f>
        <v>석유 제품</v>
      </c>
      <c r="I3207">
        <v>1</v>
      </c>
      <c r="J3207">
        <v>126</v>
      </c>
      <c r="K3207" s="145" t="str">
        <f>lang!A416</f>
        <v>해면 양식업</v>
      </c>
      <c r="L3207" t="s">
        <v>1252</v>
      </c>
      <c r="M3207">
        <v>2.6606530178329431</v>
      </c>
      <c r="N3207">
        <v>30</v>
      </c>
      <c r="O3207">
        <v>247</v>
      </c>
      <c r="P3207" s="165" t="s">
        <v>10458</v>
      </c>
    </row>
    <row r="3208" spans="1:16" ht="18.5" thickBot="1">
      <c r="A3208" s="141" t="str">
        <f>lang!A222</f>
        <v>부품</v>
      </c>
      <c r="B3208" s="14">
        <v>28</v>
      </c>
      <c r="E3208" s="143" t="str">
        <f>lang!A271</f>
        <v>금융·보험</v>
      </c>
      <c r="F3208">
        <v>1</v>
      </c>
      <c r="G3208">
        <v>71</v>
      </c>
      <c r="H3208" s="144" t="str">
        <f>lang!A310</f>
        <v>석탄 제품</v>
      </c>
      <c r="I3208">
        <v>2</v>
      </c>
      <c r="J3208">
        <v>127</v>
      </c>
      <c r="K3208" s="145" t="str">
        <f>lang!A417</f>
        <v>내수면 어업</v>
      </c>
      <c r="L3208" s="44" t="s">
        <v>1256</v>
      </c>
      <c r="M3208">
        <v>4.6924580345396976</v>
      </c>
      <c r="N3208">
        <v>15</v>
      </c>
      <c r="O3208">
        <v>277</v>
      </c>
      <c r="P3208" s="165" t="s">
        <v>10459</v>
      </c>
    </row>
    <row r="3209" spans="1:16" ht="18.5" thickBot="1">
      <c r="A3209" s="141" t="str">
        <f>lang!A223</f>
        <v>제품</v>
      </c>
      <c r="B3209" s="14">
        <v>29</v>
      </c>
      <c r="E3209" s="143" t="str">
        <f>lang!A272</f>
        <v>부동산</v>
      </c>
      <c r="F3209">
        <v>3</v>
      </c>
      <c r="G3209">
        <v>72</v>
      </c>
      <c r="H3209" s="144" t="str">
        <f>lang!A311</f>
        <v>플라스틱 제품</v>
      </c>
      <c r="I3209">
        <v>1</v>
      </c>
      <c r="J3209">
        <v>129</v>
      </c>
      <c r="K3209" s="145" t="str">
        <f>lang!A418</f>
        <v>내수면 양식업</v>
      </c>
      <c r="L3209" s="44" t="s">
        <v>1256</v>
      </c>
      <c r="M3209" s="11">
        <v>4.6924580345396976</v>
      </c>
      <c r="N3209">
        <v>7</v>
      </c>
      <c r="O3209">
        <v>292</v>
      </c>
      <c r="P3209" s="165" t="s">
        <v>10460</v>
      </c>
    </row>
    <row r="3210" spans="1:16" ht="25.5" thickBot="1">
      <c r="A3210" s="141" t="str">
        <f>lang!A224</f>
        <v>서비스</v>
      </c>
      <c r="B3210" s="14">
        <v>30</v>
      </c>
      <c r="E3210" s="143" t="str">
        <f>lang!A273</f>
        <v>운수·우편</v>
      </c>
      <c r="F3210">
        <v>9</v>
      </c>
      <c r="G3210">
        <v>75</v>
      </c>
      <c r="H3210" s="144" t="str">
        <f>lang!A312</f>
        <v>고무 제품</v>
      </c>
      <c r="I3210">
        <v>2</v>
      </c>
      <c r="J3210">
        <v>130</v>
      </c>
      <c r="K3210" s="145" t="str">
        <f>lang!A419</f>
        <v>석탄·원유·천연가스</v>
      </c>
      <c r="L3210" t="s">
        <v>1262</v>
      </c>
      <c r="M3210">
        <v>8.8403679122882881</v>
      </c>
      <c r="N3210">
        <v>8</v>
      </c>
      <c r="O3210">
        <v>299</v>
      </c>
      <c r="P3210" s="165" t="s">
        <v>10461</v>
      </c>
    </row>
    <row r="3211" spans="1:16" ht="25.5" thickBot="1">
      <c r="B3211" s="14">
        <v>31</v>
      </c>
      <c r="E3211" s="143" t="str">
        <f>lang!A274</f>
        <v>정보통신</v>
      </c>
      <c r="F3211">
        <v>5</v>
      </c>
      <c r="G3211">
        <v>84</v>
      </c>
      <c r="H3211" s="144" t="str">
        <f>lang!A313</f>
        <v>핥아 가죽 · 가죽 제품 · 모피</v>
      </c>
      <c r="I3211">
        <v>2</v>
      </c>
      <c r="J3211">
        <v>132</v>
      </c>
      <c r="K3211" s="145" t="str">
        <f>lang!A420</f>
        <v>자갈 · 채석</v>
      </c>
      <c r="L3211" t="s">
        <v>1266</v>
      </c>
      <c r="M3211">
        <v>4.996837508828488</v>
      </c>
      <c r="N3211">
        <v>8</v>
      </c>
      <c r="O3211">
        <v>307</v>
      </c>
      <c r="P3211" s="165" t="s">
        <v>10462</v>
      </c>
    </row>
    <row r="3212" spans="1:16" ht="18.5" thickBot="1">
      <c r="B3212" s="14">
        <v>32</v>
      </c>
      <c r="E3212" s="143" t="str">
        <f>lang!A275</f>
        <v>공무</v>
      </c>
      <c r="F3212">
        <v>1</v>
      </c>
      <c r="G3212">
        <v>89</v>
      </c>
      <c r="H3212" s="144" t="str">
        <f>lang!A314</f>
        <v>유리 및 유리 제품</v>
      </c>
      <c r="I3212">
        <v>3</v>
      </c>
      <c r="J3212">
        <v>134</v>
      </c>
      <c r="K3212" s="145" t="str">
        <f>lang!A421</f>
        <v>쇄석</v>
      </c>
      <c r="L3212" t="s">
        <v>1269</v>
      </c>
      <c r="M3212">
        <v>5.807668384651218</v>
      </c>
      <c r="N3212">
        <v>3</v>
      </c>
      <c r="O3212">
        <v>315</v>
      </c>
      <c r="P3212" s="165" t="s">
        <v>10463</v>
      </c>
    </row>
    <row r="3213" spans="1:16" ht="18.5" thickBot="1">
      <c r="B3213" s="14">
        <v>33</v>
      </c>
      <c r="E3213" s="143" t="str">
        <f>lang!A276</f>
        <v>교육·연구</v>
      </c>
      <c r="F3213">
        <v>2</v>
      </c>
      <c r="G3213">
        <v>90</v>
      </c>
      <c r="H3213" s="144" t="str">
        <f>lang!A315</f>
        <v>시멘트 시멘트 제품</v>
      </c>
      <c r="I3213">
        <v>3</v>
      </c>
      <c r="J3213">
        <v>137</v>
      </c>
      <c r="K3213" s="145" t="str">
        <f>lang!A422</f>
        <v>기타 미네랄</v>
      </c>
      <c r="L3213" t="s">
        <v>1273</v>
      </c>
      <c r="M3213">
        <v>9.4949153084056856</v>
      </c>
      <c r="N3213">
        <v>15</v>
      </c>
      <c r="O3213">
        <v>318</v>
      </c>
      <c r="P3213" s="165" t="s">
        <v>10464</v>
      </c>
    </row>
    <row r="3214" spans="1:16" ht="25.5" thickBot="1">
      <c r="B3214" s="14">
        <v>34</v>
      </c>
      <c r="E3214" s="143" t="str">
        <f>lang!A277</f>
        <v>의료·복지</v>
      </c>
      <c r="F3214">
        <v>4</v>
      </c>
      <c r="G3214">
        <v>92</v>
      </c>
      <c r="H3214" s="144" t="str">
        <f>lang!A316</f>
        <v>도자기</v>
      </c>
      <c r="I3214">
        <v>1</v>
      </c>
      <c r="J3214">
        <v>140</v>
      </c>
      <c r="K3214" s="145" t="str">
        <f>lang!A423</f>
        <v>육류</v>
      </c>
      <c r="L3214" t="s">
        <v>1276</v>
      </c>
      <c r="M3214">
        <v>5.5694856089794662</v>
      </c>
      <c r="N3214">
        <v>26</v>
      </c>
      <c r="O3214">
        <v>333</v>
      </c>
      <c r="P3214" s="165" t="s">
        <v>10465</v>
      </c>
    </row>
    <row r="3215" spans="1:16" ht="18.5" thickBot="1">
      <c r="B3215" s="14">
        <v>35</v>
      </c>
      <c r="E3215" s="143" t="str">
        <f>lang!A278</f>
        <v>그 밖에 분류되지 않는 회원제단체</v>
      </c>
      <c r="F3215">
        <v>1</v>
      </c>
      <c r="G3215">
        <v>96</v>
      </c>
      <c r="H3215" s="144" t="str">
        <f>lang!A317</f>
        <v>기타 가마 및 토석 제품</v>
      </c>
      <c r="I3215">
        <v>5</v>
      </c>
      <c r="J3215">
        <v>141</v>
      </c>
      <c r="K3215" s="145" t="str">
        <f>lang!A424</f>
        <v>낙농품</v>
      </c>
      <c r="L3215" t="s">
        <v>1280</v>
      </c>
      <c r="M3215">
        <v>4.8438088623628657</v>
      </c>
      <c r="N3215">
        <v>3</v>
      </c>
      <c r="O3215">
        <v>359</v>
      </c>
      <c r="P3215" s="165" t="s">
        <v>10466</v>
      </c>
    </row>
    <row r="3216" spans="1:16" ht="18.5" thickBot="1">
      <c r="B3216" s="14">
        <v>36</v>
      </c>
      <c r="E3216" s="143" t="str">
        <f>lang!A279</f>
        <v>대 사업소 서비스</v>
      </c>
      <c r="F3216">
        <v>4</v>
      </c>
      <c r="G3216">
        <v>97</v>
      </c>
      <c r="H3216" s="144" t="str">
        <f>lang!A318</f>
        <v>선철·조강</v>
      </c>
      <c r="I3216">
        <v>4</v>
      </c>
      <c r="J3216">
        <v>146</v>
      </c>
      <c r="K3216" s="145" t="str">
        <f>lang!A425</f>
        <v>기타 축산 식료품</v>
      </c>
      <c r="L3216" t="s">
        <v>1284</v>
      </c>
      <c r="M3216">
        <v>2.4975422159330209</v>
      </c>
      <c r="N3216">
        <v>20</v>
      </c>
      <c r="O3216">
        <v>362</v>
      </c>
      <c r="P3216" s="165" t="s">
        <v>10467</v>
      </c>
    </row>
    <row r="3217" spans="1:16" ht="18.5" thickBot="1">
      <c r="B3217" s="14">
        <v>37</v>
      </c>
      <c r="E3217" s="143" t="str">
        <f>lang!A280</f>
        <v>대 개인 서비스</v>
      </c>
      <c r="F3217">
        <v>5</v>
      </c>
      <c r="G3217">
        <v>101</v>
      </c>
      <c r="H3217" s="144" t="str">
        <f>lang!A319</f>
        <v>강재</v>
      </c>
      <c r="I3217">
        <v>4</v>
      </c>
      <c r="J3217">
        <v>150</v>
      </c>
      <c r="K3217" s="145" t="str">
        <f>lang!A426</f>
        <v>냉동 해산물</v>
      </c>
      <c r="L3217" t="s">
        <v>1287</v>
      </c>
      <c r="M3217">
        <v>3.1395827288760798</v>
      </c>
      <c r="N3217">
        <v>3</v>
      </c>
      <c r="O3217">
        <v>382</v>
      </c>
      <c r="P3217" s="165" t="s">
        <v>10468</v>
      </c>
    </row>
    <row r="3218" spans="1:16" ht="25.5" thickBot="1">
      <c r="B3218" s="14">
        <v>38</v>
      </c>
      <c r="E3218" s="143" t="str">
        <f>lang!A281</f>
        <v>사무용품</v>
      </c>
      <c r="F3218">
        <v>1</v>
      </c>
      <c r="G3218">
        <v>106</v>
      </c>
      <c r="H3218" s="144" t="str">
        <f>lang!A320</f>
        <v>주조 단조품(철)</v>
      </c>
      <c r="I3218">
        <v>3</v>
      </c>
      <c r="J3218">
        <v>154</v>
      </c>
      <c r="K3218" s="145" t="str">
        <f>lang!A427</f>
        <v>소금, 말린, 군 제품</v>
      </c>
      <c r="L3218" t="s">
        <v>1291</v>
      </c>
      <c r="M3218">
        <v>2.301867874259071</v>
      </c>
      <c r="N3218">
        <v>5</v>
      </c>
      <c r="O3218">
        <v>385</v>
      </c>
      <c r="P3218" s="165" t="s">
        <v>10469</v>
      </c>
    </row>
    <row r="3219" spans="1:16" ht="25.5" thickBot="1">
      <c r="B3219" s="14">
        <v>39</v>
      </c>
      <c r="E3219" s="143" t="str">
        <f>lang!A282</f>
        <v>분류 불명</v>
      </c>
      <c r="F3219">
        <v>1</v>
      </c>
      <c r="G3219">
        <v>107</v>
      </c>
      <c r="H3219" s="144" t="str">
        <f>lang!A321</f>
        <v>기타 철강 제품</v>
      </c>
      <c r="I3219">
        <v>2</v>
      </c>
      <c r="J3219">
        <v>157</v>
      </c>
      <c r="K3219" s="145" t="str">
        <f>lang!A428</f>
        <v>수산 병 · 간식</v>
      </c>
      <c r="L3219" t="s">
        <v>1295</v>
      </c>
      <c r="M3219">
        <v>2.4341377960037578</v>
      </c>
      <c r="N3219">
        <v>3</v>
      </c>
      <c r="O3219">
        <v>390</v>
      </c>
      <c r="P3219" s="165" t="s">
        <v>10470</v>
      </c>
    </row>
    <row r="3220" spans="1:16" ht="18.5" thickBot="1">
      <c r="B3220" s="14">
        <v>40</v>
      </c>
      <c r="H3220" s="144" t="str">
        <f>lang!A322</f>
        <v>비철금속제련·정제</v>
      </c>
      <c r="I3220">
        <v>4</v>
      </c>
      <c r="J3220">
        <v>159</v>
      </c>
      <c r="K3220" s="145" t="str">
        <f>lang!A429</f>
        <v>비틀림 제품</v>
      </c>
      <c r="L3220" t="s">
        <v>1298</v>
      </c>
      <c r="M3220">
        <v>1.8546141545828729</v>
      </c>
      <c r="N3220">
        <v>3</v>
      </c>
      <c r="O3220">
        <v>393</v>
      </c>
      <c r="P3220" s="165" t="s">
        <v>10471</v>
      </c>
    </row>
    <row r="3221" spans="1:16" ht="25.5" thickBot="1">
      <c r="A3221" s="142" t="str">
        <f>lang!A225</f>
        <v>불타는</v>
      </c>
      <c r="B3221" s="14">
        <v>41</v>
      </c>
      <c r="E3221" t="str">
        <f t="shared" ref="E3221:E3235" si="264">E3181</f>
        <v>농림 어업</v>
      </c>
      <c r="F3221">
        <v>5</v>
      </c>
      <c r="G3221">
        <v>1</v>
      </c>
      <c r="H3221" s="144" t="str">
        <f>lang!A323</f>
        <v>비철금속 가공 제품</v>
      </c>
      <c r="I3221">
        <v>7</v>
      </c>
      <c r="J3221">
        <v>163</v>
      </c>
      <c r="K3221" s="145" t="str">
        <f>lang!A430</f>
        <v>기타 수산 식료품</v>
      </c>
      <c r="L3221" t="s">
        <v>1302</v>
      </c>
      <c r="M3221">
        <v>1.9810501937351861</v>
      </c>
      <c r="N3221">
        <v>4</v>
      </c>
      <c r="O3221">
        <v>396</v>
      </c>
      <c r="P3221" s="165" t="s">
        <v>10472</v>
      </c>
    </row>
    <row r="3222" spans="1:16" ht="18.5" thickBot="1">
      <c r="A3222" s="142" t="str">
        <f>lang!A226</f>
        <v>슬러지</v>
      </c>
      <c r="B3222" s="14">
        <v>42</v>
      </c>
      <c r="E3222" t="str">
        <f t="shared" si="264"/>
        <v>광업</v>
      </c>
      <c r="F3222">
        <v>2</v>
      </c>
      <c r="G3222">
        <v>6</v>
      </c>
      <c r="H3222" s="144" t="str">
        <f>lang!A324</f>
        <v>건설용・건축용 금속 제품</v>
      </c>
      <c r="I3222">
        <v>2</v>
      </c>
      <c r="J3222">
        <v>170</v>
      </c>
      <c r="K3222" s="145" t="str">
        <f>lang!A431</f>
        <v>정곡</v>
      </c>
      <c r="L3222" t="s">
        <v>1306</v>
      </c>
      <c r="M3222">
        <v>10.159406843037431</v>
      </c>
      <c r="N3222">
        <v>3</v>
      </c>
      <c r="O3222">
        <v>400</v>
      </c>
      <c r="P3222" s="165" t="s">
        <v>10473</v>
      </c>
    </row>
    <row r="3223" spans="1:16" ht="25.5" thickBot="1">
      <c r="A3223" s="142" t="str">
        <f>lang!A227</f>
        <v>폐유</v>
      </c>
      <c r="B3223" s="14">
        <v>43</v>
      </c>
      <c r="E3223" t="str">
        <f t="shared" si="264"/>
        <v>식음료</v>
      </c>
      <c r="F3223">
        <v>4</v>
      </c>
      <c r="G3223">
        <v>8</v>
      </c>
      <c r="H3223" s="144" t="str">
        <f>lang!A325</f>
        <v>기타 금속 제품</v>
      </c>
      <c r="I3223">
        <v>5</v>
      </c>
      <c r="J3223">
        <v>172</v>
      </c>
      <c r="K3223" s="145" t="str">
        <f>lang!A432</f>
        <v>밀링</v>
      </c>
      <c r="L3223" t="s">
        <v>1310</v>
      </c>
      <c r="M3223">
        <v>2.3255051088449989</v>
      </c>
      <c r="N3223">
        <v>2</v>
      </c>
      <c r="O3223">
        <v>403</v>
      </c>
      <c r="P3223" s="165" t="s">
        <v>10474</v>
      </c>
    </row>
    <row r="3224" spans="1:16" ht="18.5" thickBot="1">
      <c r="A3224" s="142" t="str">
        <f>lang!A228</f>
        <v>폐산</v>
      </c>
      <c r="B3224" s="14">
        <v>44</v>
      </c>
      <c r="E3224" t="str">
        <f t="shared" si="264"/>
        <v>섬유 제품</v>
      </c>
      <c r="F3224">
        <v>2</v>
      </c>
      <c r="G3224">
        <v>12</v>
      </c>
      <c r="H3224" s="144" t="str">
        <f>lang!A326</f>
        <v>납 기계</v>
      </c>
      <c r="I3224">
        <v>8</v>
      </c>
      <c r="J3224">
        <v>177</v>
      </c>
      <c r="K3224" s="145" t="str">
        <f>lang!A433</f>
        <v>면류</v>
      </c>
      <c r="L3224" t="s">
        <v>1313</v>
      </c>
      <c r="M3224">
        <v>2.0994089978032822</v>
      </c>
      <c r="N3224">
        <v>3</v>
      </c>
      <c r="O3224">
        <v>405</v>
      </c>
      <c r="P3224" s="165" t="s">
        <v>10475</v>
      </c>
    </row>
    <row r="3225" spans="1:16" ht="25.5" thickBot="1">
      <c r="A3225" s="142" t="str">
        <f>lang!A229</f>
        <v>폐 알칼리</v>
      </c>
      <c r="B3225" s="14">
        <v>45</v>
      </c>
      <c r="E3225" t="str">
        <f t="shared" si="264"/>
        <v>펄프・종이・목제품</v>
      </c>
      <c r="F3225">
        <v>4</v>
      </c>
      <c r="G3225">
        <v>14</v>
      </c>
      <c r="H3225" s="144" t="str">
        <f>lang!A327</f>
        <v>생산용 기계</v>
      </c>
      <c r="I3225">
        <v>14</v>
      </c>
      <c r="J3225">
        <v>185</v>
      </c>
      <c r="K3225" s="145" t="str">
        <f>lang!A434</f>
        <v>빵류</v>
      </c>
      <c r="L3225" t="s">
        <v>1315</v>
      </c>
      <c r="M3225">
        <v>1.9917440577753081</v>
      </c>
      <c r="N3225">
        <v>6</v>
      </c>
      <c r="O3225">
        <v>408</v>
      </c>
      <c r="P3225" s="165" t="s">
        <v>10476</v>
      </c>
    </row>
    <row r="3226" spans="1:16" ht="25.5" thickBot="1">
      <c r="A3226" s="142" t="str">
        <f>lang!A230</f>
        <v>폐플라스틱류</v>
      </c>
      <c r="B3226" s="14">
        <v>46</v>
      </c>
      <c r="E3226" t="str">
        <f t="shared" si="264"/>
        <v>인쇄·제판</v>
      </c>
      <c r="F3226">
        <v>1</v>
      </c>
      <c r="G3226">
        <v>18</v>
      </c>
      <c r="H3226" s="144" t="str">
        <f>lang!A328</f>
        <v>상업용 기계</v>
      </c>
      <c r="I3226">
        <v>7</v>
      </c>
      <c r="J3226">
        <v>199</v>
      </c>
      <c r="K3226" s="145" t="str">
        <f>lang!A435</f>
        <v>과자류</v>
      </c>
      <c r="L3226" t="s">
        <v>1317</v>
      </c>
      <c r="M3226">
        <v>1.9874455947363321</v>
      </c>
      <c r="N3226">
        <v>21</v>
      </c>
      <c r="O3226">
        <v>414</v>
      </c>
      <c r="P3226" s="165" t="s">
        <v>10477</v>
      </c>
    </row>
    <row r="3227" spans="1:16" ht="18.5" thickBot="1">
      <c r="A3227" s="142" t="str">
        <f>lang!A231</f>
        <v>종이 쓰레기</v>
      </c>
      <c r="B3227" s="14">
        <v>47</v>
      </c>
      <c r="E3227" t="str">
        <f t="shared" si="264"/>
        <v>화학제품</v>
      </c>
      <c r="F3227">
        <v>8</v>
      </c>
      <c r="G3227">
        <v>19</v>
      </c>
      <c r="H3227" s="144" t="str">
        <f>lang!A329</f>
        <v>전자 장치</v>
      </c>
      <c r="I3227">
        <v>4</v>
      </c>
      <c r="J3227">
        <v>206</v>
      </c>
      <c r="K3227" s="145" t="str">
        <f>lang!A436</f>
        <v>농산 보존 식료품</v>
      </c>
      <c r="L3227" t="s">
        <v>1321</v>
      </c>
      <c r="M3227">
        <v>1.981796648905966</v>
      </c>
      <c r="N3227">
        <v>13</v>
      </c>
      <c r="O3227">
        <v>435</v>
      </c>
      <c r="P3227" s="165" t="s">
        <v>10478</v>
      </c>
    </row>
    <row r="3228" spans="1:16" ht="18.5" thickBot="1">
      <c r="A3228" s="142" t="str">
        <f>lang!A232</f>
        <v>나무 쓰레기</v>
      </c>
      <c r="B3228" s="14">
        <v>48</v>
      </c>
      <c r="E3228" t="str">
        <f t="shared" si="264"/>
        <v>석유·석탄제품</v>
      </c>
      <c r="F3228">
        <v>2</v>
      </c>
      <c r="G3228">
        <v>27</v>
      </c>
      <c r="H3228" s="144" t="str">
        <f>lang!A330</f>
        <v>기타 전자 부품</v>
      </c>
      <c r="I3228">
        <v>3</v>
      </c>
      <c r="J3228">
        <v>210</v>
      </c>
      <c r="K3228" s="145" t="str">
        <f>lang!A437</f>
        <v>설탕</v>
      </c>
      <c r="L3228" t="s">
        <v>1323</v>
      </c>
      <c r="M3228">
        <v>3.930193091745803</v>
      </c>
      <c r="N3228">
        <v>7</v>
      </c>
      <c r="O3228">
        <v>448</v>
      </c>
      <c r="P3228" s="165" t="s">
        <v>10479</v>
      </c>
    </row>
    <row r="3229" spans="1:16" ht="25.5" thickBot="1">
      <c r="A3229" s="142" t="str">
        <f>lang!A233</f>
        <v>섬유 쓰레기</v>
      </c>
      <c r="B3229" s="14">
        <v>49</v>
      </c>
      <c r="E3229" t="str">
        <f t="shared" si="264"/>
        <v>플라스틱 고무 제품</v>
      </c>
      <c r="F3229">
        <v>2</v>
      </c>
      <c r="G3229">
        <v>29</v>
      </c>
      <c r="H3229" s="144" t="str">
        <f>lang!A331</f>
        <v>산업용 전기 장비</v>
      </c>
      <c r="I3229">
        <v>6</v>
      </c>
      <c r="J3229">
        <v>213</v>
      </c>
      <c r="K3229" s="145" t="str">
        <f>lang!A438</f>
        <v>전분</v>
      </c>
      <c r="L3229" t="s">
        <v>1327</v>
      </c>
      <c r="M3229">
        <v>2.812217923267089</v>
      </c>
      <c r="N3229">
        <v>3</v>
      </c>
      <c r="O3229">
        <v>455</v>
      </c>
      <c r="P3229" s="165" t="s">
        <v>10480</v>
      </c>
    </row>
    <row r="3230" spans="1:16" ht="25.5" thickBot="1">
      <c r="A3230" s="142" t="str">
        <f>lang!A234</f>
        <v>동식물 잔류물</v>
      </c>
      <c r="B3230" s="14">
        <v>50</v>
      </c>
      <c r="E3230" t="str">
        <f t="shared" si="264"/>
        <v>가죽 제품</v>
      </c>
      <c r="F3230">
        <v>1</v>
      </c>
      <c r="G3230">
        <v>31</v>
      </c>
      <c r="H3230" s="144" t="str">
        <f>lang!A332</f>
        <v>민생용 전기 기기</v>
      </c>
      <c r="I3230">
        <v>2</v>
      </c>
      <c r="J3230">
        <v>219</v>
      </c>
      <c r="K3230" s="145" t="str">
        <f>lang!A439</f>
        <v>포도당, 물방울, 이성화당</v>
      </c>
      <c r="L3230" t="s">
        <v>1331</v>
      </c>
      <c r="M3230">
        <v>3.6264045758833618</v>
      </c>
      <c r="N3230">
        <v>4</v>
      </c>
      <c r="O3230">
        <v>458</v>
      </c>
      <c r="P3230" s="165" t="s">
        <v>10481</v>
      </c>
    </row>
    <row r="3231" spans="1:16" ht="18.5" thickBot="1">
      <c r="A3231" s="142" t="str">
        <f>lang!A235</f>
        <v>동물계 고형 불필요물</v>
      </c>
      <c r="B3231" s="14">
        <v>51</v>
      </c>
      <c r="E3231" t="str">
        <f t="shared" si="264"/>
        <v>가마·토석 제품</v>
      </c>
      <c r="F3231">
        <v>4</v>
      </c>
      <c r="G3231">
        <v>32</v>
      </c>
      <c r="H3231" s="144" t="str">
        <f>lang!A333</f>
        <v>전자 응용 장치 · 전기 계측기</v>
      </c>
      <c r="I3231">
        <v>2</v>
      </c>
      <c r="J3231">
        <v>221</v>
      </c>
      <c r="K3231" s="145" t="str">
        <f>lang!A440</f>
        <v>동식물 유지</v>
      </c>
      <c r="L3231" t="s">
        <v>1335</v>
      </c>
      <c r="M3231">
        <v>2.0107267661669459</v>
      </c>
      <c r="N3231">
        <v>23</v>
      </c>
      <c r="O3231">
        <v>462</v>
      </c>
      <c r="P3231" s="165" t="s">
        <v>10482</v>
      </c>
    </row>
    <row r="3232" spans="1:16" ht="18.5" thickBot="1">
      <c r="A3232" s="142" t="str">
        <f>lang!A236</f>
        <v>고무 쓰레기</v>
      </c>
      <c r="B3232" s="14">
        <v>52</v>
      </c>
      <c r="E3232" t="str">
        <f t="shared" si="264"/>
        <v>철강</v>
      </c>
      <c r="F3232">
        <v>4</v>
      </c>
      <c r="G3232">
        <v>36</v>
      </c>
      <c r="H3232" s="144" t="str">
        <f>lang!A334</f>
        <v>기타 전기 기계</v>
      </c>
      <c r="I3232">
        <v>4</v>
      </c>
      <c r="J3232">
        <v>223</v>
      </c>
      <c r="K3232" s="145" t="str">
        <f>lang!A441</f>
        <v>조미료</v>
      </c>
      <c r="L3232" t="s">
        <v>1339</v>
      </c>
      <c r="M3232">
        <v>1.8103204833777331</v>
      </c>
      <c r="N3232">
        <v>11</v>
      </c>
      <c r="O3232">
        <v>485</v>
      </c>
      <c r="P3232" s="165" t="s">
        <v>10483</v>
      </c>
    </row>
    <row r="3233" spans="1:16" ht="18.5" thickBot="1">
      <c r="A3233" s="142" t="str">
        <f>lang!A237</f>
        <v>금속 쓰레기</v>
      </c>
      <c r="B3233" s="14">
        <v>53</v>
      </c>
      <c r="E3233" t="str">
        <f t="shared" si="264"/>
        <v>비철금속</v>
      </c>
      <c r="F3233">
        <v>2</v>
      </c>
      <c r="G3233">
        <v>40</v>
      </c>
      <c r="H3233" s="144" t="str">
        <f>lang!A335</f>
        <v>통신·영상·음향 기기</v>
      </c>
      <c r="I3233">
        <v>7</v>
      </c>
      <c r="J3233">
        <v>227</v>
      </c>
      <c r="K3233" s="145" t="str">
        <f>lang!A442</f>
        <v>냉동 요리 식품</v>
      </c>
      <c r="L3233" t="s">
        <v>1343</v>
      </c>
      <c r="M3233">
        <v>2.450045168799893</v>
      </c>
      <c r="N3233">
        <v>2</v>
      </c>
      <c r="O3233">
        <v>496</v>
      </c>
      <c r="P3233" s="165" t="s">
        <v>10484</v>
      </c>
    </row>
    <row r="3234" spans="1:16" ht="18.5" thickBot="1">
      <c r="A3234" s="142" t="str">
        <f>lang!A238</f>
        <v>유리 세라믹 쓰레기</v>
      </c>
      <c r="B3234" s="14">
        <v>54</v>
      </c>
      <c r="E3234" t="str">
        <f t="shared" si="264"/>
        <v>금속 제품</v>
      </c>
      <c r="F3234">
        <v>2</v>
      </c>
      <c r="G3234">
        <v>42</v>
      </c>
      <c r="H3234" s="144" t="str">
        <f>lang!A336</f>
        <v>전자 계산기·동 부속 장치</v>
      </c>
      <c r="I3234">
        <v>3</v>
      </c>
      <c r="J3234">
        <v>234</v>
      </c>
      <c r="K3234" s="145" t="str">
        <f>lang!A443</f>
        <v>레토르트 음식</v>
      </c>
      <c r="L3234" t="s">
        <v>1347</v>
      </c>
      <c r="M3234">
        <v>2.0808167247634941</v>
      </c>
      <c r="N3234">
        <v>2</v>
      </c>
      <c r="O3234">
        <v>498</v>
      </c>
      <c r="P3234" s="165" t="s">
        <v>10485</v>
      </c>
    </row>
    <row r="3235" spans="1:16" ht="18.5" thickBot="1">
      <c r="A3235" s="142" t="str">
        <f>lang!A239</f>
        <v>광석</v>
      </c>
      <c r="B3235" s="14">
        <v>55</v>
      </c>
      <c r="E3235" t="str">
        <f t="shared" si="264"/>
        <v>납 기계</v>
      </c>
      <c r="F3235">
        <v>1</v>
      </c>
      <c r="G3235">
        <v>44</v>
      </c>
      <c r="H3235" s="144" t="str">
        <f>lang!A337</f>
        <v>승용차</v>
      </c>
      <c r="I3235">
        <v>1</v>
      </c>
      <c r="J3235">
        <v>237</v>
      </c>
      <c r="K3235" s="145" t="str">
        <f>lang!A444</f>
        <v>그래 유채, 스시, 도시락</v>
      </c>
      <c r="L3235" t="s">
        <v>1351</v>
      </c>
      <c r="M3235">
        <v>2.600889167320338</v>
      </c>
      <c r="N3235">
        <v>7</v>
      </c>
      <c r="O3235">
        <v>500</v>
      </c>
      <c r="P3235" s="165" t="s">
        <v>10486</v>
      </c>
    </row>
    <row r="3236" spans="1:16" ht="25.5" thickBot="1">
      <c r="A3236" s="142" t="str">
        <f>lang!A240</f>
        <v>갈라진</v>
      </c>
      <c r="B3236" s="14">
        <v>56</v>
      </c>
      <c r="E3236" t="str">
        <f t="shared" ref="E3236:E3241" si="265">E3197</f>
        <v>상업용 기계</v>
      </c>
      <c r="F3236">
        <v>1</v>
      </c>
      <c r="G3236">
        <v>46</v>
      </c>
      <c r="H3236" s="144" t="str">
        <f>lang!A338</f>
        <v>기타 자동차</v>
      </c>
      <c r="I3236">
        <v>2</v>
      </c>
      <c r="J3236">
        <v>238</v>
      </c>
      <c r="K3236" s="145" t="str">
        <f>lang!A445</f>
        <v>기타 식료품</v>
      </c>
      <c r="L3236" t="s">
        <v>1355</v>
      </c>
      <c r="M3236">
        <v>2.7491584644597178</v>
      </c>
      <c r="N3236">
        <v>14</v>
      </c>
      <c r="O3236">
        <v>507</v>
      </c>
      <c r="P3236" s="165" t="s">
        <v>10487</v>
      </c>
    </row>
    <row r="3237" spans="1:16" ht="18.5" thickBot="1">
      <c r="A3237" s="142" t="str">
        <f>lang!A241</f>
        <v>동물의 소변</v>
      </c>
      <c r="B3237" s="14">
        <v>57</v>
      </c>
      <c r="E3237" t="str">
        <f t="shared" si="265"/>
        <v>전자부품</v>
      </c>
      <c r="F3237">
        <v>2</v>
      </c>
      <c r="G3237">
        <v>47</v>
      </c>
      <c r="H3237" s="144" t="str">
        <f>lang!A339</f>
        <v>자동차 부품·동 부속품</v>
      </c>
      <c r="I3237">
        <v>2</v>
      </c>
      <c r="J3237">
        <v>240</v>
      </c>
      <c r="K3237" s="145" t="str">
        <f>lang!A446</f>
        <v>청주</v>
      </c>
      <c r="L3237" t="s">
        <v>1359</v>
      </c>
      <c r="M3237">
        <v>2.2617614431467752</v>
      </c>
      <c r="N3237">
        <v>5</v>
      </c>
      <c r="O3237">
        <v>521</v>
      </c>
      <c r="P3237" s="165" t="s">
        <v>10488</v>
      </c>
    </row>
    <row r="3238" spans="1:16" ht="18.5" thickBot="1">
      <c r="A3238" s="142" t="str">
        <f>lang!A242</f>
        <v>동물 시체</v>
      </c>
      <c r="B3238" s="14">
        <v>58</v>
      </c>
      <c r="E3238" t="str">
        <f t="shared" si="265"/>
        <v>전기 기계</v>
      </c>
      <c r="F3238">
        <v>4</v>
      </c>
      <c r="G3238">
        <v>49</v>
      </c>
      <c r="H3238" s="144" t="str">
        <f>lang!A340</f>
        <v>선박·동 수리</v>
      </c>
      <c r="I3238">
        <v>4</v>
      </c>
      <c r="J3238">
        <v>242</v>
      </c>
      <c r="K3238" s="145" t="str">
        <f>lang!A447</f>
        <v>맥주류</v>
      </c>
      <c r="L3238" t="s">
        <v>1363</v>
      </c>
      <c r="M3238">
        <v>0.9548002867273705</v>
      </c>
      <c r="N3238">
        <v>4</v>
      </c>
      <c r="O3238">
        <v>526</v>
      </c>
      <c r="P3238" s="165" t="s">
        <v>10489</v>
      </c>
    </row>
    <row r="3239" spans="1:16" ht="25.5" thickBot="1">
      <c r="A3239" s="142" t="str">
        <f>lang!A243</f>
        <v>바진</v>
      </c>
      <c r="B3239" s="14">
        <v>59</v>
      </c>
      <c r="E3239" t="str">
        <f t="shared" si="265"/>
        <v>정보통신기기</v>
      </c>
      <c r="F3239">
        <v>2</v>
      </c>
      <c r="G3239">
        <v>53</v>
      </c>
      <c r="H3239" s="144" t="str">
        <f>lang!A341</f>
        <v>기타 수송기계・동수리</v>
      </c>
      <c r="I3239">
        <v>6</v>
      </c>
      <c r="J3239">
        <v>246</v>
      </c>
      <c r="K3239" s="145" t="str">
        <f>lang!A448</f>
        <v>위스키류</v>
      </c>
      <c r="L3239" t="s">
        <v>1367</v>
      </c>
      <c r="M3239">
        <v>1.093181037195095</v>
      </c>
      <c r="N3239">
        <v>3</v>
      </c>
      <c r="O3239">
        <v>530</v>
      </c>
      <c r="P3239" s="165" t="s">
        <v>10490</v>
      </c>
    </row>
    <row r="3240" spans="1:16" ht="25.5" thickBot="1">
      <c r="B3240" s="14">
        <v>60</v>
      </c>
      <c r="E3240" t="str">
        <f t="shared" si="265"/>
        <v>수송 기계</v>
      </c>
      <c r="F3240">
        <v>5</v>
      </c>
      <c r="G3240">
        <v>55</v>
      </c>
      <c r="H3240" s="144" t="str">
        <f>lang!A342</f>
        <v>기타 제조 산업 제품</v>
      </c>
      <c r="I3240">
        <v>9</v>
      </c>
      <c r="J3240">
        <v>252</v>
      </c>
      <c r="K3240" s="145" t="str">
        <f>lang!A449</f>
        <v>기타 주류</v>
      </c>
      <c r="L3240" t="s">
        <v>1369</v>
      </c>
      <c r="M3240">
        <v>1.0865156002683991</v>
      </c>
      <c r="N3240">
        <v>8</v>
      </c>
      <c r="O3240">
        <v>533</v>
      </c>
      <c r="P3240" s="165" t="s">
        <v>10491</v>
      </c>
    </row>
    <row r="3241" spans="1:16" ht="18.5" thickBot="1">
      <c r="B3241" s="14">
        <v>61</v>
      </c>
      <c r="E3241" t="str">
        <f t="shared" si="265"/>
        <v>기타 제조 산업 제품</v>
      </c>
      <c r="F3241">
        <v>2</v>
      </c>
      <c r="G3241">
        <v>60</v>
      </c>
      <c r="H3241" s="144" t="str">
        <f>lang!A343</f>
        <v>재생 자원 회수·가공 처리</v>
      </c>
      <c r="I3241">
        <v>1</v>
      </c>
      <c r="J3241">
        <v>261</v>
      </c>
      <c r="K3241" s="145" t="str">
        <f>lang!A450</f>
        <v>차・커피</v>
      </c>
      <c r="L3241" t="s">
        <v>1372</v>
      </c>
      <c r="M3241">
        <v>2.123772479198005</v>
      </c>
      <c r="N3241">
        <v>5</v>
      </c>
      <c r="O3241">
        <v>541</v>
      </c>
      <c r="P3241" s="165" t="s">
        <v>10492</v>
      </c>
    </row>
    <row r="3242" spans="1:16" ht="18.5" thickBot="1">
      <c r="B3242" s="14">
        <v>62</v>
      </c>
      <c r="E3242" t="str">
        <f>E3218</f>
        <v>사무용품</v>
      </c>
      <c r="F3242">
        <v>1</v>
      </c>
      <c r="G3242">
        <v>106</v>
      </c>
      <c r="H3242" s="144" t="str">
        <f>lang!A344</f>
        <v>건축</v>
      </c>
      <c r="I3242">
        <v>4</v>
      </c>
      <c r="J3242">
        <v>262</v>
      </c>
      <c r="K3242" s="145" t="str">
        <f>lang!A451</f>
        <v>청량음료</v>
      </c>
      <c r="L3242" t="s">
        <v>1374</v>
      </c>
      <c r="M3242">
        <v>2.309019176334794</v>
      </c>
      <c r="N3242">
        <v>10</v>
      </c>
      <c r="O3242">
        <v>546</v>
      </c>
      <c r="P3242" s="165" t="s">
        <v>10493</v>
      </c>
    </row>
    <row r="3243" spans="1:16" ht="18.5" thickBot="1">
      <c r="B3243" s="14">
        <v>63</v>
      </c>
      <c r="E3243" t="str">
        <f>E3219</f>
        <v>분류 불명</v>
      </c>
      <c r="F3243">
        <v>1</v>
      </c>
      <c r="G3243">
        <v>107</v>
      </c>
      <c r="H3243" s="144" t="str">
        <f>lang!A345</f>
        <v>건설 수리</v>
      </c>
      <c r="I3243">
        <v>1</v>
      </c>
      <c r="J3243">
        <v>266</v>
      </c>
      <c r="K3243" s="145" t="str">
        <f>lang!A452</f>
        <v>제빙</v>
      </c>
      <c r="L3243" t="s">
        <v>1377</v>
      </c>
      <c r="M3243">
        <v>4.1189452279300696</v>
      </c>
      <c r="N3243">
        <v>3</v>
      </c>
      <c r="O3243">
        <v>556</v>
      </c>
      <c r="P3243" s="165" t="s">
        <v>10494</v>
      </c>
    </row>
    <row r="3244" spans="1:16" ht="25.5" thickBot="1">
      <c r="B3244" s="14">
        <v>64</v>
      </c>
      <c r="H3244" s="144" t="str">
        <f>lang!A346</f>
        <v>공공사업</v>
      </c>
      <c r="I3244">
        <v>3</v>
      </c>
      <c r="J3244">
        <v>267</v>
      </c>
      <c r="K3244" s="145" t="str">
        <f>lang!A453</f>
        <v>사료</v>
      </c>
      <c r="L3244" t="s">
        <v>1380</v>
      </c>
      <c r="M3244">
        <v>1.836811231503265</v>
      </c>
      <c r="N3244">
        <v>4</v>
      </c>
      <c r="O3244">
        <v>559</v>
      </c>
      <c r="P3244" s="165" t="s">
        <v>10495</v>
      </c>
    </row>
    <row r="3245" spans="1:16" ht="25.5" thickBot="1">
      <c r="B3245" s="14">
        <v>65</v>
      </c>
      <c r="H3245" s="144" t="str">
        <f>lang!A347</f>
        <v>기타 토목 건설</v>
      </c>
      <c r="I3245">
        <v>4</v>
      </c>
      <c r="J3245">
        <v>270</v>
      </c>
      <c r="K3245" s="145" t="str">
        <f>lang!A454</f>
        <v>유기질 비료(별게 제외)</v>
      </c>
      <c r="L3245" t="s">
        <v>1383</v>
      </c>
      <c r="M3245">
        <v>2.7406027311449308</v>
      </c>
      <c r="N3245">
        <v>2</v>
      </c>
      <c r="O3245">
        <v>563</v>
      </c>
      <c r="P3245" s="165" t="s">
        <v>10496</v>
      </c>
    </row>
    <row r="3246" spans="1:16" ht="25.5" thickBot="1">
      <c r="B3246" s="14">
        <v>66</v>
      </c>
      <c r="H3246" s="144"/>
      <c r="K3246" s="145" t="str">
        <f>lang!A455</f>
        <v>담배</v>
      </c>
      <c r="L3246" t="s">
        <v>1384</v>
      </c>
      <c r="M3246">
        <v>0.36655279543627872</v>
      </c>
      <c r="N3246">
        <v>2</v>
      </c>
      <c r="O3246">
        <v>565</v>
      </c>
      <c r="P3246" s="165" t="s">
        <v>10497</v>
      </c>
    </row>
    <row r="3247" spans="1:16" ht="18.5" thickBot="1">
      <c r="B3247" s="14">
        <v>67</v>
      </c>
      <c r="H3247" s="144"/>
      <c r="I3247">
        <v>2</v>
      </c>
      <c r="J3247">
        <v>274</v>
      </c>
      <c r="K3247" s="145" t="str">
        <f>lang!A456</f>
        <v>방적사</v>
      </c>
      <c r="L3247" t="s">
        <v>1386</v>
      </c>
      <c r="M3247">
        <v>3.7848716756793301</v>
      </c>
      <c r="N3247">
        <v>22</v>
      </c>
      <c r="O3247">
        <v>567</v>
      </c>
      <c r="P3247" s="165" t="s">
        <v>10498</v>
      </c>
    </row>
    <row r="3248" spans="1:16" ht="25.5" thickBot="1">
      <c r="B3248" s="14">
        <v>68</v>
      </c>
      <c r="H3248" s="144" t="str">
        <f>lang!A350</f>
        <v>수도</v>
      </c>
      <c r="I3248">
        <v>3</v>
      </c>
      <c r="J3248">
        <v>278</v>
      </c>
      <c r="K3248" s="145" t="str">
        <f>lang!A457</f>
        <v>면·수프 직물(합섬 단섬유 직물을 포함한다.)</v>
      </c>
      <c r="L3248" t="s">
        <v>1388</v>
      </c>
      <c r="M3248">
        <v>4.010421189638409</v>
      </c>
      <c r="N3248">
        <v>16</v>
      </c>
      <c r="O3248">
        <v>589</v>
      </c>
      <c r="P3248" s="165" t="s">
        <v>10499</v>
      </c>
    </row>
    <row r="3249" spans="2:16" ht="25.5" thickBot="1">
      <c r="B3249" s="14">
        <v>69</v>
      </c>
      <c r="H3249" s="144" t="str">
        <f>lang!A351</f>
        <v>폐기물 처리</v>
      </c>
      <c r="I3249">
        <v>2</v>
      </c>
      <c r="J3249">
        <v>281</v>
      </c>
      <c r="K3249" s="145" t="str">
        <f>lang!A458</f>
        <v>실크·인 비단 직물(합섬장 섬유 직물을 포함한다.)</v>
      </c>
      <c r="L3249" t="s">
        <v>1390</v>
      </c>
      <c r="M3249">
        <v>5.3717629689850268</v>
      </c>
      <c r="N3249">
        <v>17</v>
      </c>
      <c r="O3249">
        <v>605</v>
      </c>
      <c r="P3249" s="165" t="s">
        <v>10500</v>
      </c>
    </row>
    <row r="3250" spans="2:16" ht="25.5" thickBot="1">
      <c r="B3250" s="14">
        <v>70</v>
      </c>
      <c r="H3250" s="144" t="str">
        <f>lang!A352</f>
        <v>상업</v>
      </c>
      <c r="I3250">
        <v>2</v>
      </c>
      <c r="J3250">
        <v>283</v>
      </c>
      <c r="K3250" s="145" t="str">
        <f>lang!A459</f>
        <v>기타 직물</v>
      </c>
      <c r="L3250" t="s">
        <v>1392</v>
      </c>
      <c r="M3250">
        <v>3.5109037137479682</v>
      </c>
      <c r="N3250">
        <v>13</v>
      </c>
      <c r="O3250">
        <v>622</v>
      </c>
      <c r="P3250" s="165" t="s">
        <v>10501</v>
      </c>
    </row>
    <row r="3251" spans="2:16" ht="25.5" thickBot="1">
      <c r="B3251" s="14">
        <v>71</v>
      </c>
      <c r="E3251" t="str">
        <f t="shared" ref="E3251:E3265" si="266">E3203</f>
        <v>건설</v>
      </c>
      <c r="F3251">
        <v>4</v>
      </c>
      <c r="G3251">
        <v>62</v>
      </c>
      <c r="H3251" s="144" t="str">
        <f>lang!A353</f>
        <v>금융·보험</v>
      </c>
      <c r="I3251">
        <v>3</v>
      </c>
      <c r="J3251">
        <v>285</v>
      </c>
      <c r="K3251" s="145" t="str">
        <f>lang!A460</f>
        <v>니트 원단</v>
      </c>
      <c r="L3251" t="s">
        <v>1394</v>
      </c>
      <c r="M3251">
        <v>2.9587519256447878</v>
      </c>
      <c r="N3251">
        <v>6</v>
      </c>
      <c r="O3251">
        <v>635</v>
      </c>
      <c r="P3251" s="165" t="s">
        <v>10502</v>
      </c>
    </row>
    <row r="3252" spans="2:16" ht="18.5" thickBot="1">
      <c r="B3252" s="14">
        <v>72</v>
      </c>
      <c r="E3252" t="str">
        <f t="shared" si="266"/>
        <v>전력·열</v>
      </c>
      <c r="F3252">
        <v>2</v>
      </c>
      <c r="G3252">
        <v>66</v>
      </c>
      <c r="H3252" s="144" t="str">
        <f>lang!A354</f>
        <v>부동산 중개 및 임대</v>
      </c>
      <c r="I3252">
        <v>2</v>
      </c>
      <c r="J3252">
        <v>288</v>
      </c>
      <c r="K3252" s="145" t="str">
        <f>lang!A461</f>
        <v>염색 정리</v>
      </c>
      <c r="L3252" t="s">
        <v>1397</v>
      </c>
      <c r="M3252">
        <v>4.7602973081917446</v>
      </c>
      <c r="N3252">
        <v>22</v>
      </c>
      <c r="O3252">
        <v>641</v>
      </c>
      <c r="P3252" s="165" t="s">
        <v>10503</v>
      </c>
    </row>
    <row r="3253" spans="2:16" ht="18.5" thickBot="1">
      <c r="B3253" s="14">
        <v>73</v>
      </c>
      <c r="E3253" t="str">
        <f t="shared" si="266"/>
        <v>수도</v>
      </c>
      <c r="F3253">
        <v>1</v>
      </c>
      <c r="G3253">
        <v>68</v>
      </c>
      <c r="H3253" s="144" t="str">
        <f>lang!A355</f>
        <v>주택 임대료</v>
      </c>
      <c r="I3253">
        <v>1</v>
      </c>
      <c r="J3253">
        <v>290</v>
      </c>
      <c r="K3253" s="145" t="str">
        <f>lang!A462</f>
        <v>기타 섬유 산업 제품</v>
      </c>
      <c r="L3253" t="s">
        <v>1400</v>
      </c>
      <c r="M3253">
        <v>3.8395750125300698</v>
      </c>
      <c r="N3253">
        <v>20</v>
      </c>
      <c r="O3253">
        <v>663</v>
      </c>
      <c r="P3253" s="165" t="s">
        <v>10504</v>
      </c>
    </row>
    <row r="3254" spans="2:16" ht="25.5" thickBot="1">
      <c r="B3254" s="14">
        <v>74</v>
      </c>
      <c r="E3254" t="str">
        <f t="shared" si="266"/>
        <v>폐기물 처리</v>
      </c>
      <c r="F3254">
        <v>1</v>
      </c>
      <c r="G3254">
        <v>69</v>
      </c>
      <c r="H3254" s="144" t="str">
        <f>lang!A356</f>
        <v>주택 임대료(귀속 임대료)</v>
      </c>
      <c r="I3254">
        <v>1</v>
      </c>
      <c r="J3254">
        <v>291</v>
      </c>
      <c r="K3254" s="145" t="str">
        <f>lang!A463</f>
        <v>직물 제복</v>
      </c>
      <c r="L3254" t="s">
        <v>1403</v>
      </c>
      <c r="M3254">
        <v>2.095835873678678</v>
      </c>
      <c r="N3254">
        <v>28</v>
      </c>
      <c r="O3254">
        <v>683</v>
      </c>
      <c r="P3254" s="165" t="s">
        <v>10505</v>
      </c>
    </row>
    <row r="3255" spans="2:16" ht="25.5" thickBot="1">
      <c r="B3255" s="14">
        <v>75</v>
      </c>
      <c r="E3255" t="str">
        <f t="shared" si="266"/>
        <v>상업</v>
      </c>
      <c r="F3255">
        <v>1</v>
      </c>
      <c r="G3255">
        <v>70</v>
      </c>
      <c r="H3255" s="144" t="str">
        <f>lang!A357</f>
        <v>철도 수송</v>
      </c>
      <c r="I3255">
        <v>2</v>
      </c>
      <c r="J3255">
        <v>292</v>
      </c>
      <c r="K3255" s="145" t="str">
        <f>lang!A464</f>
        <v>니트 제복</v>
      </c>
      <c r="L3255" t="s">
        <v>1406</v>
      </c>
      <c r="M3255">
        <v>2.6408476700368979</v>
      </c>
      <c r="N3255">
        <v>17</v>
      </c>
      <c r="O3255">
        <v>711</v>
      </c>
      <c r="P3255" s="165" t="s">
        <v>10506</v>
      </c>
    </row>
    <row r="3256" spans="2:16" ht="18.5" thickBot="1">
      <c r="B3256" s="14">
        <v>76</v>
      </c>
      <c r="E3256" t="str">
        <f t="shared" si="266"/>
        <v>금융·보험</v>
      </c>
      <c r="F3256">
        <v>1</v>
      </c>
      <c r="G3256">
        <v>71</v>
      </c>
      <c r="H3256" s="144" t="str">
        <f>lang!A358</f>
        <v>도로 수송 (자가 수송 제외)</v>
      </c>
      <c r="I3256">
        <v>3</v>
      </c>
      <c r="J3256">
        <v>294</v>
      </c>
      <c r="K3256" s="145" t="str">
        <f>lang!A465</f>
        <v>그 외의 의복・몸의 회전품</v>
      </c>
      <c r="L3256" t="s">
        <v>1408</v>
      </c>
      <c r="M3256">
        <v>2.582232644680257</v>
      </c>
      <c r="N3256">
        <v>18</v>
      </c>
      <c r="O3256">
        <v>728</v>
      </c>
      <c r="P3256" s="165" t="s">
        <v>10507</v>
      </c>
    </row>
    <row r="3257" spans="2:16" ht="18.5" thickBot="1">
      <c r="B3257" s="14">
        <v>77</v>
      </c>
      <c r="E3257" t="str">
        <f t="shared" si="266"/>
        <v>부동산</v>
      </c>
      <c r="F3257">
        <v>3</v>
      </c>
      <c r="G3257">
        <v>72</v>
      </c>
      <c r="H3257" s="144" t="str">
        <f>lang!A359</f>
        <v>자가 수송</v>
      </c>
      <c r="I3257">
        <v>2</v>
      </c>
      <c r="J3257">
        <v>297</v>
      </c>
      <c r="K3257" s="145" t="str">
        <f>lang!A466</f>
        <v>침구</v>
      </c>
      <c r="L3257" t="s">
        <v>1410</v>
      </c>
      <c r="M3257">
        <v>1.4147825882543721</v>
      </c>
      <c r="N3257">
        <v>5</v>
      </c>
      <c r="O3257">
        <v>746</v>
      </c>
      <c r="P3257" s="165" t="s">
        <v>10508</v>
      </c>
    </row>
    <row r="3258" spans="2:16" ht="25.5" thickBot="1">
      <c r="B3258" s="14">
        <v>78</v>
      </c>
      <c r="E3258" t="str">
        <f t="shared" si="266"/>
        <v>운수·우편</v>
      </c>
      <c r="F3258">
        <v>9</v>
      </c>
      <c r="G3258">
        <v>75</v>
      </c>
      <c r="H3258" s="144" t="str">
        <f>lang!A360</f>
        <v>수운</v>
      </c>
      <c r="I3258">
        <v>3</v>
      </c>
      <c r="J3258">
        <v>299</v>
      </c>
      <c r="K3258" s="145" t="str">
        <f>lang!A467</f>
        <v>주탄 · 바닥 양탄자</v>
      </c>
      <c r="L3258" t="s">
        <v>1413</v>
      </c>
      <c r="M3258">
        <v>3.5867565702701651</v>
      </c>
      <c r="N3258">
        <v>4</v>
      </c>
      <c r="O3258">
        <v>751</v>
      </c>
      <c r="P3258" s="165" t="s">
        <v>10509</v>
      </c>
    </row>
    <row r="3259" spans="2:16" ht="25.5" thickBot="1">
      <c r="B3259" s="14">
        <v>79</v>
      </c>
      <c r="E3259" t="str">
        <f t="shared" si="266"/>
        <v>정보통신</v>
      </c>
      <c r="F3259">
        <v>5</v>
      </c>
      <c r="G3259">
        <v>84</v>
      </c>
      <c r="H3259" s="144" t="str">
        <f>lang!A361</f>
        <v>항공 수송</v>
      </c>
      <c r="I3259">
        <v>1</v>
      </c>
      <c r="J3259">
        <v>302</v>
      </c>
      <c r="K3259" s="145" t="str">
        <f>lang!A468</f>
        <v>기타 섬유 기성품</v>
      </c>
      <c r="L3259" t="s">
        <v>1416</v>
      </c>
      <c r="M3259">
        <v>1.9276782324411821</v>
      </c>
      <c r="N3259">
        <v>12</v>
      </c>
      <c r="O3259">
        <v>755</v>
      </c>
      <c r="P3259" s="165" t="s">
        <v>10510</v>
      </c>
    </row>
    <row r="3260" spans="2:16" ht="18.5" thickBot="1">
      <c r="B3260" s="14">
        <v>80</v>
      </c>
      <c r="E3260" t="str">
        <f t="shared" si="266"/>
        <v>공무</v>
      </c>
      <c r="F3260">
        <v>1</v>
      </c>
      <c r="G3260">
        <v>89</v>
      </c>
      <c r="H3260" s="144" t="str">
        <f>lang!A362</f>
        <v>화물 이용 운송</v>
      </c>
      <c r="I3260">
        <v>1</v>
      </c>
      <c r="J3260">
        <v>303</v>
      </c>
      <c r="K3260" s="145" t="str">
        <f>lang!A469</f>
        <v>제재</v>
      </c>
      <c r="L3260" t="s">
        <v>1418</v>
      </c>
      <c r="M3260">
        <v>1.6178564446479911</v>
      </c>
      <c r="N3260">
        <v>5</v>
      </c>
      <c r="O3260">
        <v>767</v>
      </c>
      <c r="P3260" s="165" t="s">
        <v>10511</v>
      </c>
    </row>
    <row r="3261" spans="2:16" ht="25.5" thickBot="1">
      <c r="B3261" s="14">
        <v>81</v>
      </c>
      <c r="E3261" t="str">
        <f t="shared" si="266"/>
        <v>교육·연구</v>
      </c>
      <c r="F3261">
        <v>2</v>
      </c>
      <c r="G3261">
        <v>90</v>
      </c>
      <c r="H3261" s="144" t="str">
        <f>lang!A363</f>
        <v>창고</v>
      </c>
      <c r="I3261">
        <v>1</v>
      </c>
      <c r="J3261">
        <v>304</v>
      </c>
      <c r="K3261" s="145" t="str">
        <f>lang!A470</f>
        <v>합판·집성재</v>
      </c>
      <c r="L3261" t="s">
        <v>1421</v>
      </c>
      <c r="M3261">
        <v>1.675953473106601</v>
      </c>
      <c r="N3261">
        <v>6</v>
      </c>
      <c r="O3261">
        <v>772</v>
      </c>
      <c r="P3261" s="165" t="s">
        <v>10512</v>
      </c>
    </row>
    <row r="3262" spans="2:16" ht="18.5" thickBot="1">
      <c r="B3262" s="14">
        <v>82</v>
      </c>
      <c r="E3262" t="str">
        <f t="shared" si="266"/>
        <v>의료·복지</v>
      </c>
      <c r="F3262">
        <v>4</v>
      </c>
      <c r="G3262">
        <v>92</v>
      </c>
      <c r="H3262" s="144" t="str">
        <f>lang!A364</f>
        <v>운수 부대 서비스</v>
      </c>
      <c r="I3262">
        <v>9</v>
      </c>
      <c r="J3262">
        <v>305</v>
      </c>
      <c r="K3262" s="145" t="str">
        <f>lang!A471</f>
        <v>목재 칩</v>
      </c>
      <c r="L3262" t="s">
        <v>1424</v>
      </c>
      <c r="M3262">
        <v>2.4662686201779591</v>
      </c>
      <c r="N3262">
        <v>2</v>
      </c>
      <c r="O3262">
        <v>778</v>
      </c>
      <c r="P3262" s="165" t="s">
        <v>10513</v>
      </c>
    </row>
    <row r="3263" spans="2:16" ht="38" thickBot="1">
      <c r="B3263" s="14">
        <v>83</v>
      </c>
      <c r="E3263" t="str">
        <f t="shared" si="266"/>
        <v>그 밖에 분류되지 않는 회원제단체</v>
      </c>
      <c r="F3263">
        <v>1</v>
      </c>
      <c r="G3263">
        <v>96</v>
      </c>
      <c r="H3263" s="144" t="str">
        <f>lang!A365</f>
        <v>우편·신서편</v>
      </c>
      <c r="I3263">
        <v>1</v>
      </c>
      <c r="J3263">
        <v>314</v>
      </c>
      <c r="K3263" s="145" t="str">
        <f>lang!A472</f>
        <v>기타 나무 제품</v>
      </c>
      <c r="L3263" t="s">
        <v>1427</v>
      </c>
      <c r="M3263">
        <v>1.7807646767183021</v>
      </c>
      <c r="N3263">
        <v>28</v>
      </c>
      <c r="O3263">
        <v>780</v>
      </c>
      <c r="P3263" s="165" t="s">
        <v>10514</v>
      </c>
    </row>
    <row r="3264" spans="2:16" ht="25.5" thickBot="1">
      <c r="B3264" s="14">
        <v>84</v>
      </c>
      <c r="E3264" t="str">
        <f t="shared" si="266"/>
        <v>대 사업소 서비스</v>
      </c>
      <c r="F3264">
        <v>4</v>
      </c>
      <c r="G3264">
        <v>97</v>
      </c>
      <c r="H3264" s="144" t="str">
        <f>lang!A366</f>
        <v>통신</v>
      </c>
      <c r="I3264">
        <v>3</v>
      </c>
      <c r="J3264">
        <v>315</v>
      </c>
      <c r="K3264" s="145" t="str">
        <f>lang!A473</f>
        <v>나무 가구</v>
      </c>
      <c r="L3264" t="s">
        <v>1430</v>
      </c>
      <c r="M3264">
        <v>1.547071024729656</v>
      </c>
      <c r="N3264">
        <v>8</v>
      </c>
      <c r="O3264">
        <v>808</v>
      </c>
      <c r="P3264" s="165" t="s">
        <v>10515</v>
      </c>
    </row>
    <row r="3265" spans="2:16" ht="18.5" thickBot="1">
      <c r="B3265" s="14">
        <v>85</v>
      </c>
      <c r="E3265" t="str">
        <f t="shared" si="266"/>
        <v>대 개인 서비스</v>
      </c>
      <c r="F3265">
        <v>5</v>
      </c>
      <c r="G3265">
        <v>101</v>
      </c>
      <c r="H3265" s="144" t="str">
        <f>lang!A367</f>
        <v>방송</v>
      </c>
      <c r="I3265">
        <v>3</v>
      </c>
      <c r="J3265">
        <v>318</v>
      </c>
      <c r="K3265" s="145" t="str">
        <f>lang!A474</f>
        <v>금속 가구</v>
      </c>
      <c r="L3265" t="s">
        <v>1433</v>
      </c>
      <c r="M3265">
        <v>3.236345630279764</v>
      </c>
      <c r="N3265">
        <v>9</v>
      </c>
      <c r="O3265">
        <v>816</v>
      </c>
      <c r="P3265" s="165" t="s">
        <v>10516</v>
      </c>
    </row>
    <row r="3266" spans="2:16" ht="25.5" thickBot="1">
      <c r="B3266" s="14">
        <v>86</v>
      </c>
      <c r="H3266" s="144" t="str">
        <f>lang!A368</f>
        <v>정보 서비스</v>
      </c>
      <c r="I3266">
        <v>1</v>
      </c>
      <c r="J3266">
        <v>321</v>
      </c>
      <c r="K3266" s="145" t="str">
        <f>lang!A475</f>
        <v>목제 가구</v>
      </c>
      <c r="L3266" t="s">
        <v>1436</v>
      </c>
      <c r="M3266">
        <v>1.6241884822573549</v>
      </c>
      <c r="N3266">
        <v>2</v>
      </c>
      <c r="O3266">
        <v>825</v>
      </c>
      <c r="P3266" s="165" t="s">
        <v>10517</v>
      </c>
    </row>
    <row r="3267" spans="2:16" ht="25.5" thickBot="1">
      <c r="B3267" s="14">
        <v>87</v>
      </c>
      <c r="H3267" s="144" t="str">
        <f>lang!A369</f>
        <v>인터넷 부수 서비스</v>
      </c>
      <c r="I3267">
        <v>1</v>
      </c>
      <c r="J3267">
        <v>322</v>
      </c>
      <c r="K3267" s="145" t="str">
        <f>lang!A476</f>
        <v>그 외의 가구・장비품</v>
      </c>
      <c r="L3267" t="s">
        <v>1439</v>
      </c>
      <c r="M3267">
        <v>2.508187778780941</v>
      </c>
      <c r="N3267">
        <v>8</v>
      </c>
      <c r="O3267">
        <v>827</v>
      </c>
      <c r="P3267" s="165" t="s">
        <v>10518</v>
      </c>
    </row>
    <row r="3268" spans="2:16" ht="18.5" thickBot="1">
      <c r="B3268" s="14">
        <v>88</v>
      </c>
      <c r="H3268" s="144" t="str">
        <f>lang!A370</f>
        <v>영상·음성·문자 정보 제작</v>
      </c>
      <c r="I3268">
        <v>3</v>
      </c>
      <c r="J3268">
        <v>323</v>
      </c>
      <c r="K3268" s="145" t="str">
        <f>lang!A477</f>
        <v>펄프</v>
      </c>
      <c r="L3268" t="s">
        <v>1442</v>
      </c>
      <c r="M3268">
        <v>9.0093769361578389</v>
      </c>
      <c r="N3268">
        <v>8</v>
      </c>
      <c r="O3268">
        <v>835</v>
      </c>
      <c r="P3268" s="165" t="s">
        <v>10519</v>
      </c>
    </row>
    <row r="3269" spans="2:16" ht="25.5" thickBot="1">
      <c r="B3269" s="14">
        <v>89</v>
      </c>
      <c r="H3269" s="144" t="str">
        <f>lang!A371</f>
        <v>공무</v>
      </c>
      <c r="I3269">
        <v>2</v>
      </c>
      <c r="J3269">
        <v>326</v>
      </c>
      <c r="K3269" s="145" t="str">
        <f>lang!A478</f>
        <v>서양 종이 · 일본 종이</v>
      </c>
      <c r="L3269" t="s">
        <v>1444</v>
      </c>
      <c r="M3269">
        <v>8.8401562737619486</v>
      </c>
      <c r="N3269">
        <v>35</v>
      </c>
      <c r="O3269">
        <v>843</v>
      </c>
      <c r="P3269" s="165" t="s">
        <v>10520</v>
      </c>
    </row>
    <row r="3270" spans="2:16" ht="18.5" thickBot="1">
      <c r="B3270" s="14">
        <v>90</v>
      </c>
      <c r="H3270" s="144" t="str">
        <f>lang!A372</f>
        <v>교육</v>
      </c>
      <c r="I3270">
        <v>8</v>
      </c>
      <c r="J3270">
        <v>328</v>
      </c>
      <c r="K3270" s="145" t="str">
        <f>lang!A479</f>
        <v>판지</v>
      </c>
      <c r="L3270" t="s">
        <v>1447</v>
      </c>
      <c r="M3270">
        <v>9.0325016682312924</v>
      </c>
      <c r="N3270">
        <v>12</v>
      </c>
      <c r="O3270">
        <v>878</v>
      </c>
      <c r="P3270" s="165" t="s">
        <v>10521</v>
      </c>
    </row>
    <row r="3271" spans="2:16" ht="18.5" thickBot="1">
      <c r="B3271" s="14">
        <v>91</v>
      </c>
      <c r="E3271" t="str">
        <f>E3196</f>
        <v>생산용 기계</v>
      </c>
      <c r="F3271">
        <v>1</v>
      </c>
      <c r="G3271">
        <v>45</v>
      </c>
      <c r="H3271" s="144" t="str">
        <f>lang!A373</f>
        <v>연구</v>
      </c>
      <c r="I3271">
        <v>7</v>
      </c>
      <c r="J3271">
        <v>336</v>
      </c>
      <c r="K3271" s="145" t="str">
        <f>lang!A480</f>
        <v>골판지</v>
      </c>
      <c r="L3271" t="s">
        <v>1450</v>
      </c>
      <c r="M3271">
        <v>5.6911948769013208</v>
      </c>
      <c r="N3271">
        <v>4</v>
      </c>
      <c r="O3271">
        <v>890</v>
      </c>
      <c r="P3271" s="165" t="s">
        <v>10522</v>
      </c>
    </row>
    <row r="3272" spans="2:16" ht="18.5" thickBot="1">
      <c r="B3272" s="14">
        <v>92</v>
      </c>
      <c r="E3272" t="str">
        <f>E3201</f>
        <v>수송 기계</v>
      </c>
      <c r="F3272">
        <v>5</v>
      </c>
      <c r="G3272">
        <v>110</v>
      </c>
      <c r="H3272" s="144" t="str">
        <f>lang!A374</f>
        <v>의료</v>
      </c>
      <c r="I3272">
        <v>5</v>
      </c>
      <c r="J3272">
        <v>343</v>
      </c>
      <c r="K3272" s="145" t="str">
        <f>lang!A481</f>
        <v>도공지·건설용 가공지</v>
      </c>
      <c r="L3272" t="s">
        <v>1453</v>
      </c>
      <c r="M3272">
        <v>4.0146171175285064</v>
      </c>
      <c r="N3272">
        <v>8</v>
      </c>
      <c r="O3272">
        <v>894</v>
      </c>
      <c r="P3272" s="165" t="s">
        <v>10523</v>
      </c>
    </row>
    <row r="3273" spans="2:16" ht="18.5" thickBot="1">
      <c r="B3273" s="14">
        <v>93</v>
      </c>
      <c r="E3273" t="str">
        <f>E3203</f>
        <v>건설</v>
      </c>
      <c r="F3273">
        <v>4</v>
      </c>
      <c r="G3273">
        <v>62</v>
      </c>
      <c r="H3273" s="144" t="str">
        <f>lang!A375</f>
        <v>보건 위생</v>
      </c>
      <c r="I3273">
        <v>2</v>
      </c>
      <c r="J3273">
        <v>348</v>
      </c>
      <c r="K3273" s="145" t="str">
        <f>lang!A482</f>
        <v>골판지 상자</v>
      </c>
      <c r="L3273" t="s">
        <v>1456</v>
      </c>
      <c r="M3273">
        <v>2.7811296790719542</v>
      </c>
      <c r="N3273">
        <v>2</v>
      </c>
      <c r="O3273">
        <v>902</v>
      </c>
      <c r="P3273" s="165" t="s">
        <v>10524</v>
      </c>
    </row>
    <row r="3274" spans="2:16" ht="18.5" thickBot="1">
      <c r="B3274" s="14">
        <v>94</v>
      </c>
      <c r="H3274" s="144" t="str">
        <f>lang!A376</f>
        <v>사회보험·사회복지</v>
      </c>
      <c r="I3274">
        <v>5</v>
      </c>
      <c r="J3274">
        <v>350</v>
      </c>
      <c r="K3274" s="145" t="str">
        <f>lang!A483</f>
        <v>기타 종이 용기</v>
      </c>
      <c r="L3274" t="s">
        <v>1459</v>
      </c>
      <c r="M3274">
        <v>3.0773551290730858</v>
      </c>
      <c r="N3274">
        <v>7</v>
      </c>
      <c r="O3274">
        <v>904</v>
      </c>
      <c r="P3274" s="165" t="s">
        <v>10525</v>
      </c>
    </row>
    <row r="3275" spans="2:16" ht="18.5" thickBot="1">
      <c r="B3275" s="14">
        <v>95</v>
      </c>
      <c r="H3275" s="144" t="str">
        <f>lang!A377</f>
        <v>간호</v>
      </c>
      <c r="I3275">
        <v>2</v>
      </c>
      <c r="J3275">
        <v>355</v>
      </c>
      <c r="K3275" s="145" t="str">
        <f>lang!A484</f>
        <v>종이 위생 재료·용품</v>
      </c>
      <c r="L3275" t="s">
        <v>1462</v>
      </c>
      <c r="M3275">
        <v>3.7383984554797451</v>
      </c>
      <c r="N3275">
        <v>5</v>
      </c>
      <c r="O3275">
        <v>911</v>
      </c>
      <c r="P3275" s="165" t="s">
        <v>10526</v>
      </c>
    </row>
    <row r="3276" spans="2:16" ht="18.5" thickBot="1">
      <c r="B3276" s="14">
        <v>96</v>
      </c>
      <c r="H3276" s="144" t="str">
        <f>lang!A378</f>
        <v>그 밖에 분류되지 않는 회원제단체</v>
      </c>
      <c r="I3276">
        <v>2</v>
      </c>
      <c r="J3276">
        <v>357</v>
      </c>
      <c r="K3276" s="145" t="str">
        <f>lang!A485</f>
        <v>기타 펄프, 종이, 종이 가공품</v>
      </c>
      <c r="L3276" t="s">
        <v>1464</v>
      </c>
      <c r="M3276">
        <v>3.1120366081168291</v>
      </c>
      <c r="N3276">
        <v>13</v>
      </c>
      <c r="O3276">
        <v>916</v>
      </c>
      <c r="P3276" s="165" t="s">
        <v>10527</v>
      </c>
    </row>
    <row r="3277" spans="2:16" ht="18.5" thickBot="1">
      <c r="B3277" s="14">
        <v>97</v>
      </c>
      <c r="H3277" s="144" t="str">
        <f>lang!A379</f>
        <v>물품 임대 서비스</v>
      </c>
      <c r="I3277">
        <v>2</v>
      </c>
      <c r="J3277">
        <v>359</v>
      </c>
      <c r="K3277" s="145" t="str">
        <f>lang!A486</f>
        <v>인쇄·제판·제본</v>
      </c>
      <c r="L3277" t="s">
        <v>1466</v>
      </c>
      <c r="M3277">
        <v>2.6228644603464759</v>
      </c>
      <c r="N3277">
        <v>14</v>
      </c>
      <c r="O3277">
        <v>929</v>
      </c>
      <c r="P3277" s="165" t="s">
        <v>10528</v>
      </c>
    </row>
    <row r="3278" spans="2:16" ht="18.5" thickBot="1">
      <c r="B3278" s="14">
        <v>98</v>
      </c>
      <c r="H3278" s="144" t="str">
        <f>lang!A380</f>
        <v>광고</v>
      </c>
      <c r="I3278">
        <v>1</v>
      </c>
      <c r="J3278">
        <v>361</v>
      </c>
      <c r="K3278" s="145" t="str">
        <f>lang!A487</f>
        <v>화학 비료</v>
      </c>
      <c r="L3278" t="s">
        <v>1468</v>
      </c>
      <c r="M3278">
        <v>16.072212384911261</v>
      </c>
      <c r="N3278">
        <v>13</v>
      </c>
      <c r="O3278">
        <v>943</v>
      </c>
      <c r="P3278" s="165" t="s">
        <v>10529</v>
      </c>
    </row>
    <row r="3279" spans="2:16" ht="18.5" thickBot="1">
      <c r="B3279" s="14">
        <v>99</v>
      </c>
      <c r="H3279" s="144" t="str">
        <f>lang!A381</f>
        <v>자동차 정비·기계 수리</v>
      </c>
      <c r="I3279">
        <v>2</v>
      </c>
      <c r="J3279">
        <v>362</v>
      </c>
      <c r="K3279" s="145" t="str">
        <f>lang!A488</f>
        <v>소다 산업 제품</v>
      </c>
      <c r="L3279" t="s">
        <v>1471</v>
      </c>
      <c r="M3279">
        <v>14.304758156525899</v>
      </c>
      <c r="N3279">
        <v>14</v>
      </c>
      <c r="O3279">
        <v>956</v>
      </c>
      <c r="P3279" s="165" t="s">
        <v>10530</v>
      </c>
    </row>
    <row r="3280" spans="2:16" ht="18.5" thickBot="1">
      <c r="B3280" s="14">
        <v>100</v>
      </c>
      <c r="E3280" t="str">
        <f>E3210</f>
        <v>운수·우편</v>
      </c>
      <c r="F3280">
        <v>7</v>
      </c>
      <c r="G3280">
        <v>75</v>
      </c>
      <c r="H3280" s="144" t="str">
        <f>lang!A382</f>
        <v>기타 대 사업소 서비스</v>
      </c>
      <c r="I3280">
        <v>6</v>
      </c>
      <c r="J3280">
        <v>364</v>
      </c>
      <c r="K3280" s="145" t="str">
        <f>lang!A489</f>
        <v>무기 안료</v>
      </c>
      <c r="L3280" t="s">
        <v>1474</v>
      </c>
      <c r="M3280">
        <v>9.5400041852941175</v>
      </c>
      <c r="N3280">
        <v>10</v>
      </c>
      <c r="O3280">
        <v>970</v>
      </c>
      <c r="P3280" s="165" t="s">
        <v>10531</v>
      </c>
    </row>
    <row r="3281" spans="2:16" ht="18.5" thickBot="1">
      <c r="B3281" s="14">
        <v>101</v>
      </c>
      <c r="H3281" s="144" t="str">
        <f>lang!A383</f>
        <v>숙박업</v>
      </c>
      <c r="I3281">
        <v>1</v>
      </c>
      <c r="J3281">
        <v>370</v>
      </c>
      <c r="K3281" s="145" t="str">
        <f>lang!A490</f>
        <v>압축 가스·액화 가스</v>
      </c>
      <c r="L3281" t="s">
        <v>1476</v>
      </c>
      <c r="M3281">
        <v>11.58233856812778</v>
      </c>
      <c r="N3281">
        <v>10</v>
      </c>
      <c r="O3281">
        <v>980</v>
      </c>
      <c r="P3281" s="165" t="s">
        <v>10532</v>
      </c>
    </row>
    <row r="3282" spans="2:16" ht="18.5" thickBot="1">
      <c r="B3282" s="14">
        <v>102</v>
      </c>
      <c r="H3282" s="144" t="str">
        <f>lang!A384</f>
        <v>음식 서비스</v>
      </c>
      <c r="I3282">
        <v>2</v>
      </c>
      <c r="J3282">
        <v>371</v>
      </c>
      <c r="K3282" s="145" t="str">
        <f>lang!A491</f>
        <v>소금</v>
      </c>
      <c r="L3282" t="s">
        <v>1479</v>
      </c>
      <c r="M3282">
        <v>6.7672931206716083</v>
      </c>
      <c r="N3282">
        <v>3</v>
      </c>
      <c r="O3282">
        <v>990</v>
      </c>
      <c r="P3282" s="165" t="s">
        <v>10533</v>
      </c>
    </row>
    <row r="3283" spans="2:16" ht="38" thickBot="1">
      <c r="B3283" s="14">
        <v>103</v>
      </c>
      <c r="H3283" s="144" t="str">
        <f>lang!A385</f>
        <v>세탁·이용·미용·욕장업</v>
      </c>
      <c r="I3283">
        <v>5</v>
      </c>
      <c r="J3283">
        <v>373</v>
      </c>
      <c r="K3283" s="145" t="str">
        <f>lang!A492</f>
        <v>기타 무기 화학 공업 제품</v>
      </c>
      <c r="L3283" t="s">
        <v>1482</v>
      </c>
      <c r="M3283">
        <v>4.9168104064057889</v>
      </c>
      <c r="N3283">
        <v>20</v>
      </c>
      <c r="O3283">
        <v>993</v>
      </c>
      <c r="P3283" s="165" t="s">
        <v>10534</v>
      </c>
    </row>
    <row r="3284" spans="2:16" ht="25.5" thickBot="1">
      <c r="B3284" s="14">
        <v>104</v>
      </c>
      <c r="H3284" s="144" t="str">
        <f>lang!A386</f>
        <v>엔터테인먼트 서비스</v>
      </c>
      <c r="I3284">
        <v>6</v>
      </c>
      <c r="J3284">
        <v>378</v>
      </c>
      <c r="K3284" s="145" t="str">
        <f>lang!A493</f>
        <v>석유화학 기초 제품</v>
      </c>
      <c r="L3284" t="s">
        <v>1485</v>
      </c>
      <c r="M3284">
        <v>9.6306958879495532</v>
      </c>
      <c r="N3284">
        <v>10</v>
      </c>
      <c r="O3284">
        <v>1013</v>
      </c>
      <c r="P3284" s="165" t="s">
        <v>10535</v>
      </c>
    </row>
    <row r="3285" spans="2:16" ht="18.5" thickBot="1">
      <c r="B3285" s="14">
        <v>105</v>
      </c>
      <c r="E3285" t="str">
        <f>E3210</f>
        <v>운수·우편</v>
      </c>
      <c r="F3285">
        <v>6</v>
      </c>
      <c r="G3285">
        <v>120</v>
      </c>
      <c r="H3285" s="144" t="str">
        <f>lang!A387</f>
        <v>기타 대 개인 서비스</v>
      </c>
      <c r="I3285">
        <v>5</v>
      </c>
      <c r="J3285">
        <v>384</v>
      </c>
      <c r="K3285" s="145" t="str">
        <f>lang!A494</f>
        <v>석유화학계 방향족 제품</v>
      </c>
      <c r="L3285" t="s">
        <v>1488</v>
      </c>
      <c r="M3285">
        <v>6.9036509110025968</v>
      </c>
      <c r="N3285">
        <v>10</v>
      </c>
      <c r="O3285">
        <v>1023</v>
      </c>
      <c r="P3285" s="165" t="s">
        <v>10536</v>
      </c>
    </row>
    <row r="3286" spans="2:16" ht="38" thickBot="1">
      <c r="B3286" s="14">
        <v>106</v>
      </c>
      <c r="H3286" s="144" t="str">
        <f>lang!A388</f>
        <v>사무용품</v>
      </c>
      <c r="I3286">
        <v>1</v>
      </c>
      <c r="J3286">
        <v>389</v>
      </c>
      <c r="K3286" s="145" t="str">
        <f>lang!A495</f>
        <v>지방족 중간물</v>
      </c>
      <c r="L3286" t="s">
        <v>1490</v>
      </c>
      <c r="M3286">
        <v>9.2904605958645625</v>
      </c>
      <c r="N3286">
        <v>35</v>
      </c>
      <c r="O3286">
        <v>1033</v>
      </c>
      <c r="P3286" s="165" t="s">
        <v>10537</v>
      </c>
    </row>
    <row r="3287" spans="2:16" ht="18.5" thickBot="1">
      <c r="B3287" s="14">
        <v>107</v>
      </c>
      <c r="H3287" s="144" t="str">
        <f>lang!A389</f>
        <v>분류 불명</v>
      </c>
      <c r="I3287">
        <v>1</v>
      </c>
      <c r="J3287">
        <v>390</v>
      </c>
      <c r="K3287" s="145" t="str">
        <f>lang!A496</f>
        <v>환식 중간물, 합성 염료, 유기 안료</v>
      </c>
      <c r="L3287" t="s">
        <v>1492</v>
      </c>
      <c r="M3287">
        <v>8.5506194623250877</v>
      </c>
      <c r="N3287">
        <v>20</v>
      </c>
      <c r="O3287">
        <v>1068</v>
      </c>
      <c r="P3287" s="165" t="s">
        <v>10538</v>
      </c>
    </row>
    <row r="3288" spans="2:16" ht="18.5" thickBot="1">
      <c r="B3288" s="14">
        <v>108</v>
      </c>
      <c r="K3288" s="145" t="str">
        <f>lang!A497</f>
        <v>합성 고무</v>
      </c>
      <c r="L3288" t="s">
        <v>1494</v>
      </c>
      <c r="M3288">
        <v>12.057975021425239</v>
      </c>
      <c r="N3288">
        <v>9</v>
      </c>
      <c r="O3288">
        <v>1088</v>
      </c>
      <c r="P3288" s="165" t="s">
        <v>10539</v>
      </c>
    </row>
    <row r="3289" spans="2:16" ht="25.5" thickBot="1">
      <c r="B3289" s="14">
        <v>109</v>
      </c>
      <c r="K3289" s="145" t="str">
        <f>lang!A498</f>
        <v>메탄 유도품</v>
      </c>
      <c r="L3289" t="s">
        <v>1496</v>
      </c>
      <c r="M3289">
        <v>5.2757010073241384</v>
      </c>
      <c r="N3289">
        <v>6</v>
      </c>
      <c r="O3289">
        <v>1097</v>
      </c>
      <c r="P3289" s="165" t="s">
        <v>10540</v>
      </c>
    </row>
    <row r="3290" spans="2:16" ht="18.5" thickBot="1">
      <c r="B3290" s="14">
        <v>110</v>
      </c>
      <c r="E3290" t="str">
        <f>E3216</f>
        <v>대 사업소 서비스</v>
      </c>
      <c r="F3290">
        <v>1</v>
      </c>
      <c r="G3290">
        <v>97</v>
      </c>
      <c r="H3290" t="str">
        <f>H3235</f>
        <v>승용차</v>
      </c>
      <c r="I3290">
        <v>1</v>
      </c>
      <c r="J3290">
        <v>237</v>
      </c>
      <c r="K3290" s="145" t="str">
        <f>lang!A499</f>
        <v>가소제</v>
      </c>
      <c r="L3290" t="s">
        <v>1498</v>
      </c>
      <c r="M3290">
        <v>4.9191601695408087</v>
      </c>
      <c r="N3290">
        <v>5</v>
      </c>
      <c r="O3290">
        <v>1103</v>
      </c>
      <c r="P3290" s="165" t="s">
        <v>10541</v>
      </c>
    </row>
    <row r="3291" spans="2:16" ht="18.5" thickBot="1">
      <c r="B3291" s="14">
        <v>111</v>
      </c>
      <c r="H3291" t="str">
        <f>H3236</f>
        <v>기타 자동차</v>
      </c>
      <c r="I3291">
        <v>2</v>
      </c>
      <c r="J3291">
        <v>238</v>
      </c>
      <c r="K3291" s="145" t="str">
        <f>lang!A500</f>
        <v>기타 유기 화학 산업 제품</v>
      </c>
      <c r="L3291" t="s">
        <v>1500</v>
      </c>
      <c r="M3291">
        <v>7.6206437510030289</v>
      </c>
      <c r="N3291">
        <v>11</v>
      </c>
      <c r="O3291">
        <v>1108</v>
      </c>
      <c r="P3291" s="165" t="s">
        <v>10542</v>
      </c>
    </row>
    <row r="3292" spans="2:16" ht="18.5" thickBot="1">
      <c r="B3292" s="14">
        <v>112</v>
      </c>
      <c r="H3292" t="str">
        <f>H3237</f>
        <v>자동차 부품·동 부속품</v>
      </c>
      <c r="I3292">
        <v>2</v>
      </c>
      <c r="J3292">
        <v>240</v>
      </c>
      <c r="K3292" s="145" t="str">
        <f>lang!A501</f>
        <v>열경화성 수지</v>
      </c>
      <c r="L3292" t="s">
        <v>1502</v>
      </c>
      <c r="M3292">
        <v>3.8738484976372818</v>
      </c>
      <c r="N3292">
        <v>15</v>
      </c>
      <c r="O3292">
        <v>1119</v>
      </c>
      <c r="P3292" s="165" t="s">
        <v>10543</v>
      </c>
    </row>
    <row r="3293" spans="2:16" ht="25.5" thickBot="1">
      <c r="B3293" s="14">
        <v>113</v>
      </c>
      <c r="H3293" t="str">
        <f>H3238</f>
        <v>선박·동 수리</v>
      </c>
      <c r="I3293">
        <v>4</v>
      </c>
      <c r="J3293">
        <v>242</v>
      </c>
      <c r="K3293" s="145" t="str">
        <f>lang!A502</f>
        <v>열가소성 수지</v>
      </c>
      <c r="L3293" t="s">
        <v>1504</v>
      </c>
      <c r="M3293">
        <v>5.8408088110222192</v>
      </c>
      <c r="N3293">
        <v>16</v>
      </c>
      <c r="O3293">
        <v>1134</v>
      </c>
      <c r="P3293" s="165" t="s">
        <v>10544</v>
      </c>
    </row>
    <row r="3294" spans="2:16" ht="50.5" thickBot="1">
      <c r="B3294" s="14">
        <v>114</v>
      </c>
      <c r="H3294" t="str">
        <f>H3239</f>
        <v>기타 수송기계・동수리</v>
      </c>
      <c r="I3294">
        <v>5</v>
      </c>
      <c r="J3294">
        <v>393</v>
      </c>
      <c r="K3294" s="145" t="str">
        <f>lang!A503</f>
        <v>고기능성 수지</v>
      </c>
      <c r="L3294" t="s">
        <v>1506</v>
      </c>
      <c r="M3294">
        <v>3.627580681790918</v>
      </c>
      <c r="N3294">
        <v>8</v>
      </c>
      <c r="O3294">
        <v>1150</v>
      </c>
      <c r="P3294" s="165" t="s">
        <v>10545</v>
      </c>
    </row>
    <row r="3295" spans="2:16" ht="18.5" thickBot="1">
      <c r="B3295" s="14">
        <v>115</v>
      </c>
      <c r="K3295" s="145" t="str">
        <f>lang!A504</f>
        <v>기타 합성수지</v>
      </c>
      <c r="L3295" t="s">
        <v>1508</v>
      </c>
      <c r="M3295">
        <v>4.4913249083220741</v>
      </c>
      <c r="N3295">
        <v>10</v>
      </c>
      <c r="O3295">
        <v>1158</v>
      </c>
      <c r="P3295" s="165" t="s">
        <v>10546</v>
      </c>
    </row>
    <row r="3296" spans="2:16" ht="25.5" thickBot="1">
      <c r="B3296" s="14">
        <v>116</v>
      </c>
      <c r="K3296" s="145" t="str">
        <f>lang!A505</f>
        <v>화학 섬유</v>
      </c>
      <c r="L3296" t="s">
        <v>1509</v>
      </c>
      <c r="M3296">
        <v>11.57772921905657</v>
      </c>
      <c r="N3296">
        <v>12</v>
      </c>
      <c r="O3296">
        <v>1168</v>
      </c>
      <c r="P3296" s="165" t="s">
        <v>10547</v>
      </c>
    </row>
    <row r="3297" spans="2:16" ht="18.5" thickBot="1">
      <c r="B3297" s="14">
        <v>117</v>
      </c>
      <c r="K3297" s="145" t="str">
        <f>lang!A506</f>
        <v>의약품</v>
      </c>
      <c r="L3297" t="s">
        <v>1510</v>
      </c>
      <c r="M3297">
        <v>1.7021945306741599</v>
      </c>
      <c r="N3297">
        <v>4</v>
      </c>
      <c r="O3297">
        <v>1180</v>
      </c>
      <c r="P3297" s="165" t="s">
        <v>10548</v>
      </c>
    </row>
    <row r="3298" spans="2:16" ht="25.5" thickBot="1">
      <c r="B3298" s="14">
        <v>118</v>
      </c>
      <c r="K3298" s="145" t="str">
        <f>lang!A507</f>
        <v>유지 가공 제품·계면 활성제</v>
      </c>
      <c r="L3298" t="s">
        <v>1512</v>
      </c>
      <c r="M3298">
        <v>2.941193209810486</v>
      </c>
      <c r="N3298">
        <v>31</v>
      </c>
      <c r="O3298">
        <v>1184</v>
      </c>
      <c r="P3298" s="165" t="s">
        <v>10549</v>
      </c>
    </row>
    <row r="3299" spans="2:16" ht="18.5" thickBot="1">
      <c r="B3299" s="14">
        <v>119</v>
      </c>
      <c r="K3299" s="145" t="str">
        <f>lang!A508</f>
        <v>화장품・치마</v>
      </c>
      <c r="L3299" t="s">
        <v>1514</v>
      </c>
      <c r="M3299">
        <v>1.9555219786381479</v>
      </c>
      <c r="N3299">
        <v>34</v>
      </c>
      <c r="O3299">
        <v>1215</v>
      </c>
      <c r="P3299" s="165" t="s">
        <v>10550</v>
      </c>
    </row>
    <row r="3300" spans="2:16" ht="18.5" thickBot="1">
      <c r="B3300" s="14">
        <v>120</v>
      </c>
      <c r="E3300" t="str">
        <f>E3208</f>
        <v>금융·보험</v>
      </c>
      <c r="F3300">
        <v>1</v>
      </c>
      <c r="G3300">
        <v>130</v>
      </c>
      <c r="H3300" t="str">
        <f>H3255</f>
        <v>철도 수송</v>
      </c>
      <c r="I3300">
        <v>1</v>
      </c>
      <c r="J3300">
        <v>292</v>
      </c>
      <c r="K3300" s="145" t="str">
        <f>lang!A509</f>
        <v>페인트</v>
      </c>
      <c r="L3300" t="s">
        <v>1516</v>
      </c>
      <c r="M3300">
        <v>4.3869146238268586</v>
      </c>
      <c r="N3300">
        <v>9</v>
      </c>
      <c r="O3300">
        <v>1250</v>
      </c>
      <c r="P3300" s="165" t="s">
        <v>10551</v>
      </c>
    </row>
    <row r="3301" spans="2:16" ht="25.5" thickBot="1">
      <c r="B3301" s="14">
        <v>121</v>
      </c>
      <c r="H3301" t="str">
        <f>H3256</f>
        <v>도로 수송 (자가 수송 제외)</v>
      </c>
      <c r="I3301">
        <v>2</v>
      </c>
      <c r="J3301">
        <v>294</v>
      </c>
      <c r="K3301" s="145" t="str">
        <f>lang!A510</f>
        <v>인쇄 잉크</v>
      </c>
      <c r="L3301" t="s">
        <v>1518</v>
      </c>
      <c r="M3301">
        <v>2.848901449006719</v>
      </c>
      <c r="N3301">
        <v>14</v>
      </c>
      <c r="O3301">
        <v>1259</v>
      </c>
      <c r="P3301" s="165" t="s">
        <v>10552</v>
      </c>
    </row>
    <row r="3302" spans="2:16" ht="18.5" thickBot="1">
      <c r="B3302" s="14">
        <v>122</v>
      </c>
      <c r="H3302" t="str">
        <f>H3257</f>
        <v>자가 수송</v>
      </c>
      <c r="I3302">
        <v>1</v>
      </c>
      <c r="J3302">
        <v>297</v>
      </c>
      <c r="K3302" s="145" t="str">
        <f>lang!A511</f>
        <v>농약</v>
      </c>
      <c r="L3302" t="s">
        <v>1520</v>
      </c>
      <c r="M3302">
        <v>2.6349255860243672</v>
      </c>
      <c r="N3302">
        <v>9</v>
      </c>
      <c r="O3302">
        <v>1273</v>
      </c>
      <c r="P3302" s="165" t="s">
        <v>10553</v>
      </c>
    </row>
    <row r="3303" spans="2:16" ht="18.5" thickBot="1">
      <c r="B3303" s="14">
        <v>123</v>
      </c>
      <c r="H3303" t="str">
        <f>H3258</f>
        <v>수운</v>
      </c>
      <c r="I3303">
        <v>2</v>
      </c>
      <c r="J3303">
        <v>299</v>
      </c>
      <c r="K3303" s="145" t="str">
        <f>lang!A512</f>
        <v>젤라틴·접착제</v>
      </c>
      <c r="L3303" t="s">
        <v>1522</v>
      </c>
      <c r="M3303">
        <v>2.5845777175661739</v>
      </c>
      <c r="N3303">
        <v>4</v>
      </c>
      <c r="O3303">
        <v>1282</v>
      </c>
      <c r="P3303" s="165" t="s">
        <v>10554</v>
      </c>
    </row>
    <row r="3304" spans="2:16" ht="25.5" thickBot="1">
      <c r="B3304" s="14">
        <v>124</v>
      </c>
      <c r="H3304" t="str">
        <f>H3259</f>
        <v>항공 수송</v>
      </c>
      <c r="I3304">
        <v>1</v>
      </c>
      <c r="J3304">
        <v>302</v>
      </c>
      <c r="K3304" s="145" t="str">
        <f>lang!A513</f>
        <v>사진 감광 재료</v>
      </c>
      <c r="L3304" t="s">
        <v>1524</v>
      </c>
      <c r="M3304">
        <v>2.6743700574275668</v>
      </c>
      <c r="N3304">
        <v>5</v>
      </c>
      <c r="O3304">
        <v>1268</v>
      </c>
      <c r="P3304" s="165" t="s">
        <v>10555</v>
      </c>
    </row>
    <row r="3305" spans="2:16" ht="18.5" thickBot="1">
      <c r="B3305" s="14">
        <v>125</v>
      </c>
      <c r="H3305" t="str">
        <f>H3262</f>
        <v>운수 부대 서비스</v>
      </c>
      <c r="I3305">
        <v>2</v>
      </c>
      <c r="J3305">
        <v>312</v>
      </c>
      <c r="K3305" s="145" t="str">
        <f>lang!A514</f>
        <v>기타 화학 최종 제품</v>
      </c>
      <c r="L3305" t="s">
        <v>1526</v>
      </c>
      <c r="M3305">
        <v>3.2555039257091849</v>
      </c>
      <c r="N3305">
        <v>30</v>
      </c>
      <c r="O3305">
        <v>1286</v>
      </c>
      <c r="P3305" s="165" t="s">
        <v>10556</v>
      </c>
    </row>
    <row r="3306" spans="2:16" ht="38" thickBot="1">
      <c r="B3306" s="14">
        <v>126</v>
      </c>
      <c r="K3306" s="145" t="str">
        <f>lang!A515</f>
        <v>석유 제품</v>
      </c>
      <c r="L3306" t="s">
        <v>1527</v>
      </c>
      <c r="M3306">
        <v>2.660687443285449</v>
      </c>
      <c r="N3306">
        <v>32</v>
      </c>
      <c r="O3306">
        <v>1316</v>
      </c>
      <c r="P3306" s="165" t="s">
        <v>10557</v>
      </c>
    </row>
    <row r="3307" spans="2:16" ht="18.5" thickBot="1">
      <c r="B3307" s="14">
        <v>127</v>
      </c>
      <c r="K3307" s="145" t="str">
        <f>lang!A516</f>
        <v>석탄 제품</v>
      </c>
      <c r="L3307" t="s">
        <v>1528</v>
      </c>
      <c r="M3307">
        <v>20.44604242225202</v>
      </c>
      <c r="N3307">
        <v>8</v>
      </c>
      <c r="O3307">
        <v>1348</v>
      </c>
      <c r="P3307" s="165" t="s">
        <v>10558</v>
      </c>
    </row>
    <row r="3308" spans="2:16" ht="25.5" thickBot="1">
      <c r="B3308" s="14">
        <v>128</v>
      </c>
      <c r="K3308" s="145" t="str">
        <f>lang!A517</f>
        <v>포장재</v>
      </c>
      <c r="L3308" t="s">
        <v>1530</v>
      </c>
      <c r="M3308">
        <v>4.7790067303352428</v>
      </c>
      <c r="N3308">
        <v>2</v>
      </c>
      <c r="O3308">
        <v>1356</v>
      </c>
      <c r="P3308" s="165" t="s">
        <v>10559</v>
      </c>
    </row>
    <row r="3309" spans="2:16" ht="18.5" thickBot="1">
      <c r="B3309" s="14">
        <v>129</v>
      </c>
      <c r="K3309" s="145" t="str">
        <f>lang!A518</f>
        <v>플라스틱 제품</v>
      </c>
      <c r="L3309" t="s">
        <v>1531</v>
      </c>
      <c r="M3309">
        <v>2.9501771589561629</v>
      </c>
      <c r="N3309">
        <v>52</v>
      </c>
      <c r="O3309">
        <v>1358</v>
      </c>
      <c r="P3309" s="165" t="s">
        <v>10560</v>
      </c>
    </row>
    <row r="3310" spans="2:16" ht="18.5" thickBot="1">
      <c r="B3310" s="14">
        <v>130</v>
      </c>
      <c r="H3310" t="str">
        <f>H3251</f>
        <v>금융·보험</v>
      </c>
      <c r="I3310">
        <v>1</v>
      </c>
      <c r="J3310">
        <v>285</v>
      </c>
      <c r="K3310" s="145" t="str">
        <f>lang!A519</f>
        <v>타이어 및 튜브</v>
      </c>
      <c r="L3310" t="s">
        <v>1533</v>
      </c>
      <c r="M3310">
        <v>3.691032480534302</v>
      </c>
      <c r="N3310">
        <v>19</v>
      </c>
      <c r="O3310">
        <v>1410</v>
      </c>
      <c r="P3310" s="165" t="s">
        <v>10561</v>
      </c>
    </row>
    <row r="3311" spans="2:16" ht="50.5" thickBot="1">
      <c r="B3311" s="14">
        <v>131</v>
      </c>
      <c r="K3311" s="145" t="str">
        <f>lang!A520</f>
        <v>기타 고무 제품</v>
      </c>
      <c r="L3311" t="s">
        <v>1535</v>
      </c>
      <c r="M3311">
        <v>2.4765364841854578</v>
      </c>
      <c r="N3311">
        <v>23</v>
      </c>
      <c r="O3311">
        <v>1429</v>
      </c>
      <c r="P3311" s="165" t="s">
        <v>10562</v>
      </c>
    </row>
    <row r="3312" spans="2:16" ht="18.5" thickBot="1">
      <c r="B3312" s="14">
        <v>132</v>
      </c>
      <c r="K3312" s="145" t="str">
        <f>lang!A521</f>
        <v>가죽 신발</v>
      </c>
      <c r="L3312" t="s">
        <v>1537</v>
      </c>
      <c r="M3312">
        <v>1.165514927311573</v>
      </c>
      <c r="N3312">
        <v>8</v>
      </c>
      <c r="O3312">
        <v>1452</v>
      </c>
      <c r="P3312" s="165" t="s">
        <v>3655</v>
      </c>
    </row>
    <row r="3313" spans="2:16" ht="38" thickBot="1">
      <c r="B3313" s="14">
        <v>133</v>
      </c>
      <c r="K3313" s="145" t="str">
        <f>lang!A522</f>
        <v>핥아 가죽 · 가죽 제품 · 모피 (가죽 신발 제외)</v>
      </c>
      <c r="L3313" t="s">
        <v>1539</v>
      </c>
      <c r="M3313">
        <v>1.5081977723062461</v>
      </c>
      <c r="N3313">
        <v>27</v>
      </c>
      <c r="O3313">
        <v>1460</v>
      </c>
      <c r="P3313" s="165" t="s">
        <v>10563</v>
      </c>
    </row>
    <row r="3314" spans="2:16" ht="25.5" thickBot="1">
      <c r="B3314" s="14">
        <v>134</v>
      </c>
      <c r="K3314" s="145" t="str">
        <f>lang!A523</f>
        <v>판유리・안전유리</v>
      </c>
      <c r="L3314" t="s">
        <v>1541</v>
      </c>
      <c r="M3314">
        <v>3.9918340962637329</v>
      </c>
      <c r="N3314">
        <v>11</v>
      </c>
      <c r="O3314">
        <v>1487</v>
      </c>
      <c r="P3314" s="165" t="s">
        <v>10564</v>
      </c>
    </row>
    <row r="3315" spans="2:16" ht="18.5" thickBot="1">
      <c r="B3315" s="14">
        <v>135</v>
      </c>
      <c r="K3315" s="145" t="str">
        <f>lang!A524</f>
        <v>유리 섬유·동제품</v>
      </c>
      <c r="L3315" t="s">
        <v>1543</v>
      </c>
      <c r="M3315">
        <v>6.3529442387365647</v>
      </c>
      <c r="N3315">
        <v>11</v>
      </c>
      <c r="O3315">
        <v>1498</v>
      </c>
      <c r="P3315" s="165" t="s">
        <v>10565</v>
      </c>
    </row>
    <row r="3316" spans="2:16" ht="50.5" thickBot="1">
      <c r="B3316" s="14">
        <v>136</v>
      </c>
      <c r="K3316" s="145" t="str">
        <f>lang!A525</f>
        <v>기타 유리 제품</v>
      </c>
      <c r="L3316" t="s">
        <v>1544</v>
      </c>
      <c r="M3316">
        <v>3.7766033710023001</v>
      </c>
      <c r="N3316">
        <v>21</v>
      </c>
      <c r="O3316">
        <v>1509</v>
      </c>
      <c r="P3316" s="165" t="s">
        <v>10566</v>
      </c>
    </row>
    <row r="3317" spans="2:16" ht="18.5" thickBot="1">
      <c r="B3317" s="14">
        <v>137</v>
      </c>
      <c r="K3317" s="145" t="str">
        <f>lang!A526</f>
        <v>시멘트</v>
      </c>
      <c r="L3317" t="s">
        <v>1545</v>
      </c>
      <c r="M3317">
        <v>108.48619984579599</v>
      </c>
      <c r="N3317">
        <v>6</v>
      </c>
      <c r="O3317">
        <v>1530</v>
      </c>
      <c r="P3317" s="165" t="s">
        <v>10567</v>
      </c>
    </row>
    <row r="3318" spans="2:16" ht="75.5" thickBot="1">
      <c r="B3318" s="14">
        <v>138</v>
      </c>
      <c r="K3318" s="145" t="str">
        <f>lang!A527</f>
        <v>원시 콘크리트</v>
      </c>
      <c r="L3318" t="s">
        <v>1547</v>
      </c>
      <c r="M3318">
        <v>23.730007691688488</v>
      </c>
      <c r="N3318">
        <v>1</v>
      </c>
      <c r="O3318">
        <v>1536</v>
      </c>
      <c r="P3318" s="165" t="s">
        <v>10568</v>
      </c>
    </row>
    <row r="3319" spans="2:16" ht="25.5" thickBot="1">
      <c r="B3319" s="14">
        <v>139</v>
      </c>
      <c r="K3319" s="145" t="str">
        <f>lang!A528</f>
        <v>시멘트 제품</v>
      </c>
      <c r="L3319" t="s">
        <v>1549</v>
      </c>
      <c r="M3319">
        <v>8.1588785953301723</v>
      </c>
      <c r="N3319">
        <v>17</v>
      </c>
      <c r="O3319">
        <v>1537</v>
      </c>
      <c r="P3319" s="165" t="s">
        <v>10569</v>
      </c>
    </row>
    <row r="3320" spans="2:16" ht="18.5" thickBot="1">
      <c r="B3320" s="14">
        <v>140</v>
      </c>
      <c r="K3320" s="145" t="str">
        <f>lang!A529</f>
        <v>도자기</v>
      </c>
      <c r="L3320" t="s">
        <v>1550</v>
      </c>
      <c r="M3320">
        <v>6.3117906968531514</v>
      </c>
      <c r="N3320">
        <v>29</v>
      </c>
      <c r="O3320">
        <v>1554</v>
      </c>
      <c r="P3320" s="165" t="s">
        <v>10567</v>
      </c>
    </row>
    <row r="3321" spans="2:16" ht="50.5" thickBot="1">
      <c r="B3321" s="14">
        <v>141</v>
      </c>
      <c r="K3321" s="145" t="str">
        <f>lang!A530</f>
        <v>내화물</v>
      </c>
      <c r="L3321" t="s">
        <v>1552</v>
      </c>
      <c r="M3321">
        <v>5.6795358736901376</v>
      </c>
      <c r="N3321">
        <v>12</v>
      </c>
      <c r="O3321">
        <v>1583</v>
      </c>
      <c r="P3321" s="165" t="s">
        <v>10570</v>
      </c>
    </row>
    <row r="3322" spans="2:16" ht="18.5" thickBot="1">
      <c r="B3322" s="14">
        <v>142</v>
      </c>
      <c r="K3322" s="145" t="str">
        <f>lang!A531</f>
        <v>기타 건설용 토석 제품</v>
      </c>
      <c r="L3322" t="s">
        <v>1554</v>
      </c>
      <c r="M3322">
        <v>5.5179084964184257</v>
      </c>
      <c r="N3322">
        <v>9</v>
      </c>
      <c r="O3322">
        <v>1595</v>
      </c>
      <c r="P3322" s="165" t="s">
        <v>10567</v>
      </c>
    </row>
    <row r="3323" spans="2:16" ht="18.5" thickBot="1">
      <c r="B3323" s="14">
        <v>143</v>
      </c>
      <c r="K3323" s="145" t="str">
        <f>lang!A532</f>
        <v>탄소·흑연 제품</v>
      </c>
      <c r="L3323" t="s">
        <v>1556</v>
      </c>
      <c r="M3323">
        <v>5.9739071768894618</v>
      </c>
      <c r="N3323">
        <v>8</v>
      </c>
      <c r="O3323">
        <v>1604</v>
      </c>
      <c r="P3323" s="165" t="s">
        <v>3888</v>
      </c>
    </row>
    <row r="3324" spans="2:16" ht="63" thickBot="1">
      <c r="B3324" s="14">
        <v>144</v>
      </c>
      <c r="K3324" s="145" t="str">
        <f>lang!A533</f>
        <v>연마재</v>
      </c>
      <c r="L3324" t="s">
        <v>1558</v>
      </c>
      <c r="M3324">
        <v>3.1773461518331869</v>
      </c>
      <c r="N3324">
        <v>7</v>
      </c>
      <c r="O3324">
        <v>1612</v>
      </c>
      <c r="P3324" s="165" t="s">
        <v>10571</v>
      </c>
    </row>
    <row r="3325" spans="2:16" ht="25.5" thickBot="1">
      <c r="B3325" s="14">
        <v>145</v>
      </c>
      <c r="K3325" s="145" t="str">
        <f>lang!A534</f>
        <v>기타 가마 및 토석 제품</v>
      </c>
      <c r="L3325" t="s">
        <v>1559</v>
      </c>
      <c r="M3325">
        <v>10.548931284119449</v>
      </c>
      <c r="N3325">
        <v>18</v>
      </c>
      <c r="O3325">
        <v>1619</v>
      </c>
      <c r="P3325" s="165" t="s">
        <v>10572</v>
      </c>
    </row>
    <row r="3326" spans="2:16" ht="18.5" thickBot="1">
      <c r="B3326" s="14">
        <v>146</v>
      </c>
      <c r="K3326" s="145" t="str">
        <f>lang!A535</f>
        <v>선철</v>
      </c>
      <c r="L3326" t="s">
        <v>1561</v>
      </c>
      <c r="M3326">
        <v>42.179596306722587</v>
      </c>
      <c r="N3326">
        <v>4</v>
      </c>
      <c r="O3326">
        <v>1637</v>
      </c>
      <c r="P3326" s="165" t="s">
        <v>10573</v>
      </c>
    </row>
    <row r="3327" spans="2:16" ht="18.5" thickBot="1">
      <c r="B3327" s="14">
        <v>147</v>
      </c>
      <c r="K3327" s="145" t="str">
        <f>lang!A536</f>
        <v>페로알로이</v>
      </c>
      <c r="L3327" t="s">
        <v>1563</v>
      </c>
      <c r="M3327">
        <v>18.399988498320429</v>
      </c>
      <c r="N3327">
        <v>7</v>
      </c>
      <c r="O3327">
        <v>1641</v>
      </c>
      <c r="P3327" s="165" t="s">
        <v>3889</v>
      </c>
    </row>
    <row r="3328" spans="2:16" ht="18.5" thickBot="1">
      <c r="B3328" s="14">
        <v>148</v>
      </c>
      <c r="K3328" s="145" t="str">
        <f>lang!A537</f>
        <v>조강(전로)</v>
      </c>
      <c r="L3328" t="s">
        <v>1565</v>
      </c>
      <c r="M3328">
        <v>28.31866734342519</v>
      </c>
      <c r="N3328">
        <v>7</v>
      </c>
      <c r="O3328">
        <v>1648</v>
      </c>
      <c r="P3328" s="165" t="s">
        <v>10573</v>
      </c>
    </row>
    <row r="3329" spans="2:16" ht="18.5" thickBot="1">
      <c r="B3329" s="14">
        <v>149</v>
      </c>
      <c r="K3329" s="145" t="str">
        <f>lang!A538</f>
        <v>조강(전기로)</v>
      </c>
      <c r="L3329" t="s">
        <v>1567</v>
      </c>
      <c r="M3329">
        <v>10.51360519424801</v>
      </c>
      <c r="N3329">
        <v>9</v>
      </c>
      <c r="O3329">
        <v>1655</v>
      </c>
      <c r="P3329" s="165" t="s">
        <v>10574</v>
      </c>
    </row>
    <row r="3330" spans="2:16" ht="18.5" thickBot="1">
      <c r="B3330" s="14">
        <v>150</v>
      </c>
      <c r="K3330" s="145" t="str">
        <f>lang!A539</f>
        <v>열간 압연 강재</v>
      </c>
      <c r="L3330" t="s">
        <v>1569</v>
      </c>
      <c r="M3330">
        <v>20.09091809558733</v>
      </c>
      <c r="N3330">
        <v>46</v>
      </c>
      <c r="O3330">
        <v>1664</v>
      </c>
      <c r="P3330" s="165" t="s">
        <v>10575</v>
      </c>
    </row>
    <row r="3331" spans="2:16" ht="18.5" thickBot="1">
      <c r="B3331" s="14">
        <v>151</v>
      </c>
      <c r="K3331" s="145" t="str">
        <f>lang!A540</f>
        <v>강관</v>
      </c>
      <c r="L3331" t="s">
        <v>1571</v>
      </c>
      <c r="M3331">
        <v>11.696728666219821</v>
      </c>
      <c r="N3331">
        <v>12</v>
      </c>
      <c r="O3331">
        <v>1710</v>
      </c>
      <c r="P3331" s="165" t="s">
        <v>10576</v>
      </c>
    </row>
    <row r="3332" spans="2:16" ht="18.5" thickBot="1">
      <c r="B3332" s="14">
        <v>152</v>
      </c>
      <c r="K3332" s="145" t="str">
        <f>lang!A541</f>
        <v>냉간 마무리 강재</v>
      </c>
      <c r="L3332" t="s">
        <v>1572</v>
      </c>
      <c r="M3332">
        <v>12.42104179066277</v>
      </c>
      <c r="N3332">
        <v>22</v>
      </c>
      <c r="O3332">
        <v>1722</v>
      </c>
      <c r="P3332" s="165" t="s">
        <v>10577</v>
      </c>
    </row>
    <row r="3333" spans="2:16" ht="18.5" thickBot="1">
      <c r="B3333" s="14">
        <v>153</v>
      </c>
      <c r="K3333" s="145" t="str">
        <f>lang!A542</f>
        <v>도금 강재</v>
      </c>
      <c r="L3333" t="s">
        <v>1574</v>
      </c>
      <c r="M3333">
        <v>9.1691078966052739</v>
      </c>
      <c r="N3333">
        <v>8</v>
      </c>
      <c r="O3333">
        <v>1744</v>
      </c>
      <c r="P3333" s="165" t="s">
        <v>10578</v>
      </c>
    </row>
    <row r="3334" spans="2:16" ht="18.5" thickBot="1">
      <c r="B3334" s="14">
        <v>154</v>
      </c>
      <c r="K3334" s="145" t="str">
        <f>lang!A543</f>
        <v>주조 단강</v>
      </c>
      <c r="L3334" t="s">
        <v>1576</v>
      </c>
      <c r="M3334">
        <v>11.67852579530452</v>
      </c>
      <c r="N3334">
        <v>6</v>
      </c>
      <c r="O3334">
        <v>1752</v>
      </c>
      <c r="P3334" s="165" t="s">
        <v>10579</v>
      </c>
    </row>
    <row r="3335" spans="2:16" ht="18.5" thickBot="1">
      <c r="B3335" s="14">
        <v>155</v>
      </c>
      <c r="K3335" s="145" t="str">
        <f>lang!A544</f>
        <v>주철관</v>
      </c>
      <c r="L3335" t="s">
        <v>1578</v>
      </c>
      <c r="M3335">
        <v>8.0000290143943182</v>
      </c>
      <c r="N3335">
        <v>2</v>
      </c>
      <c r="O3335">
        <v>1758</v>
      </c>
      <c r="P3335" s="165" t="s">
        <v>10580</v>
      </c>
    </row>
    <row r="3336" spans="2:16" ht="25.5" thickBot="1">
      <c r="B3336" s="14">
        <v>156</v>
      </c>
      <c r="K3336" s="145" t="str">
        <f>lang!A545</f>
        <v>주철품・단공품(철)</v>
      </c>
      <c r="L3336" t="s">
        <v>1580</v>
      </c>
      <c r="M3336">
        <v>12.746530198146059</v>
      </c>
      <c r="N3336">
        <v>29</v>
      </c>
      <c r="O3336">
        <v>1760</v>
      </c>
      <c r="P3336" s="165" t="s">
        <v>10581</v>
      </c>
    </row>
    <row r="3337" spans="2:16" ht="18.5" thickBot="1">
      <c r="B3337" s="14">
        <v>157</v>
      </c>
      <c r="K3337" s="145" t="str">
        <f>lang!A546</f>
        <v>철강 샤슬릿업</v>
      </c>
      <c r="L3337" t="s">
        <v>1582</v>
      </c>
      <c r="M3337">
        <v>9.8323140036378227</v>
      </c>
      <c r="N3337">
        <v>2</v>
      </c>
      <c r="O3337">
        <v>1789</v>
      </c>
      <c r="P3337" s="165" t="s">
        <v>10567</v>
      </c>
    </row>
    <row r="3338" spans="2:16" ht="38" thickBot="1">
      <c r="B3338" s="14">
        <v>158</v>
      </c>
      <c r="K3338" s="145" t="str">
        <f>lang!A547</f>
        <v>기타 철강 제품</v>
      </c>
      <c r="L3338" t="s">
        <v>1583</v>
      </c>
      <c r="M3338">
        <v>13.313041074871331</v>
      </c>
      <c r="N3338">
        <v>3</v>
      </c>
      <c r="O3338">
        <v>1791</v>
      </c>
      <c r="P3338" s="165" t="s">
        <v>10582</v>
      </c>
    </row>
    <row r="3339" spans="2:16" ht="18.5" thickBot="1">
      <c r="B3339" s="14">
        <v>159</v>
      </c>
      <c r="K3339" s="145" t="str">
        <f>lang!A548</f>
        <v>구리</v>
      </c>
      <c r="L3339" t="s">
        <v>1584</v>
      </c>
      <c r="M3339">
        <v>1.8762314599724661</v>
      </c>
      <c r="N3339">
        <v>4</v>
      </c>
      <c r="O3339">
        <v>1794</v>
      </c>
      <c r="P3339" s="165" t="s">
        <v>3891</v>
      </c>
    </row>
    <row r="3340" spans="2:16" ht="25.5" thickBot="1">
      <c r="B3340" s="14">
        <v>160</v>
      </c>
      <c r="K3340" s="145" t="str">
        <f>lang!A549</f>
        <v>납·아연(재생 포함)</v>
      </c>
      <c r="L3340" t="s">
        <v>1586</v>
      </c>
      <c r="M3340">
        <v>8.533274717265833</v>
      </c>
      <c r="N3340">
        <v>9</v>
      </c>
      <c r="O3340">
        <v>1798</v>
      </c>
      <c r="P3340" s="165" t="s">
        <v>10583</v>
      </c>
    </row>
    <row r="3341" spans="2:16" ht="25.5" thickBot="1">
      <c r="B3341" s="14">
        <v>161</v>
      </c>
      <c r="K3341" s="145" t="str">
        <f>lang!A550</f>
        <v>알루미늄 (재생 포함)</v>
      </c>
      <c r="L3341" t="s">
        <v>1588</v>
      </c>
      <c r="M3341">
        <v>2.8992942081166979</v>
      </c>
      <c r="N3341">
        <v>5</v>
      </c>
      <c r="O3341">
        <v>1807</v>
      </c>
      <c r="P3341" s="165" t="s">
        <v>10584</v>
      </c>
    </row>
    <row r="3342" spans="2:16" ht="18.5" thickBot="1">
      <c r="B3342" s="14">
        <v>162</v>
      </c>
      <c r="K3342" s="145" t="str">
        <f>lang!A551</f>
        <v>기타 비철금속금</v>
      </c>
      <c r="L3342" t="s">
        <v>1590</v>
      </c>
      <c r="M3342">
        <v>1.523037842920383</v>
      </c>
      <c r="N3342">
        <v>8</v>
      </c>
      <c r="O3342">
        <v>1812</v>
      </c>
      <c r="P3342" s="165" t="s">
        <v>10585</v>
      </c>
    </row>
    <row r="3343" spans="2:16" ht="25.5" thickBot="1">
      <c r="B3343" s="14">
        <v>163</v>
      </c>
      <c r="K3343" s="145" t="str">
        <f>lang!A552</f>
        <v>전선・케이블</v>
      </c>
      <c r="L3343" t="s">
        <v>1592</v>
      </c>
      <c r="M3343">
        <v>2.2702697996860399</v>
      </c>
      <c r="N3343">
        <v>12</v>
      </c>
      <c r="O3343">
        <v>1820</v>
      </c>
      <c r="P3343" s="165" t="s">
        <v>10586</v>
      </c>
    </row>
    <row r="3344" spans="2:16" ht="38" thickBot="1">
      <c r="B3344" s="14">
        <v>164</v>
      </c>
      <c r="K3344" s="145" t="str">
        <f>lang!A553</f>
        <v>광섬유 케이블</v>
      </c>
      <c r="L3344" t="s">
        <v>1594</v>
      </c>
      <c r="M3344">
        <v>3.8986108024691069</v>
      </c>
      <c r="N3344">
        <v>3</v>
      </c>
      <c r="O3344">
        <v>1832</v>
      </c>
      <c r="P3344" s="165" t="s">
        <v>10587</v>
      </c>
    </row>
    <row r="3345" spans="2:16" ht="18.5" thickBot="1">
      <c r="B3345" s="14">
        <v>165</v>
      </c>
      <c r="K3345" s="145" t="str">
        <f>lang!A554</f>
        <v>신동품</v>
      </c>
      <c r="L3345" t="s">
        <v>1596</v>
      </c>
      <c r="M3345">
        <v>2.8082817205915962</v>
      </c>
      <c r="N3345">
        <v>12</v>
      </c>
      <c r="O3345">
        <v>1835</v>
      </c>
      <c r="P3345" s="165" t="s">
        <v>10588</v>
      </c>
    </row>
    <row r="3346" spans="2:16" ht="18.5" thickBot="1">
      <c r="B3346" s="14">
        <v>166</v>
      </c>
      <c r="K3346" s="145" t="str">
        <f>lang!A555</f>
        <v>알루미늄 압연 제품</v>
      </c>
      <c r="L3346" t="s">
        <v>1598</v>
      </c>
      <c r="M3346">
        <v>1.955259114261731</v>
      </c>
      <c r="N3346">
        <v>8</v>
      </c>
      <c r="O3346">
        <v>1847</v>
      </c>
      <c r="P3346" s="165" t="s">
        <v>10589</v>
      </c>
    </row>
    <row r="3347" spans="2:16" ht="25.5" thickBot="1">
      <c r="B3347" s="14">
        <v>167</v>
      </c>
      <c r="K3347" s="145" t="str">
        <f>lang!A556</f>
        <v>비철금속 소형재</v>
      </c>
      <c r="L3347" t="s">
        <v>1600</v>
      </c>
      <c r="M3347">
        <v>2.5952512549852842</v>
      </c>
      <c r="N3347">
        <v>26</v>
      </c>
      <c r="O3347">
        <v>1855</v>
      </c>
      <c r="P3347" s="165" t="s">
        <v>10590</v>
      </c>
    </row>
    <row r="3348" spans="2:16" ht="18.5" thickBot="1">
      <c r="B3348" s="14">
        <v>168</v>
      </c>
      <c r="K3348" s="145" t="str">
        <f>lang!A557</f>
        <v>핵연료</v>
      </c>
      <c r="L3348" t="s">
        <v>1602</v>
      </c>
      <c r="M3348">
        <v>1.1520953213485321</v>
      </c>
      <c r="N3348">
        <v>2</v>
      </c>
      <c r="O3348">
        <v>1881</v>
      </c>
      <c r="P3348" s="165" t="s">
        <v>10591</v>
      </c>
    </row>
    <row r="3349" spans="2:16" ht="38" thickBot="1">
      <c r="B3349" s="14">
        <v>169</v>
      </c>
      <c r="K3349" s="145" t="str">
        <f>lang!A558</f>
        <v>기타 비철금속 제품</v>
      </c>
      <c r="L3349" t="s">
        <v>1604</v>
      </c>
      <c r="M3349">
        <v>2.0414323518489228</v>
      </c>
      <c r="N3349">
        <v>13</v>
      </c>
      <c r="O3349">
        <v>1883</v>
      </c>
      <c r="P3349" s="165" t="s">
        <v>10592</v>
      </c>
    </row>
    <row r="3350" spans="2:16" ht="25.5" thickBot="1">
      <c r="B3350" s="14">
        <v>170</v>
      </c>
      <c r="K3350" s="145" t="str">
        <f>lang!A559</f>
        <v>건설용 금속 제품</v>
      </c>
      <c r="L3350" t="s">
        <v>1606</v>
      </c>
      <c r="M3350">
        <v>6.2933907689609967</v>
      </c>
      <c r="N3350">
        <v>7</v>
      </c>
      <c r="O3350">
        <v>1896</v>
      </c>
      <c r="P3350" s="165" t="s">
        <v>10593</v>
      </c>
    </row>
    <row r="3351" spans="2:16" ht="18.5" thickBot="1">
      <c r="B3351" s="14">
        <v>171</v>
      </c>
      <c r="K3351" s="145" t="str">
        <f>lang!A560</f>
        <v>건축용 금속 제품</v>
      </c>
      <c r="L3351" t="s">
        <v>1608</v>
      </c>
      <c r="M3351">
        <v>3.655691309778021</v>
      </c>
      <c r="N3351">
        <v>12</v>
      </c>
      <c r="O3351">
        <v>1903</v>
      </c>
      <c r="P3351" s="165" t="s">
        <v>10594</v>
      </c>
    </row>
    <row r="3352" spans="2:16" ht="18.5" thickBot="1">
      <c r="B3352" s="14">
        <v>172</v>
      </c>
      <c r="K3352" s="145" t="str">
        <f>lang!A561</f>
        <v>가스·석유기기·난방·조리장치</v>
      </c>
      <c r="L3352" t="s">
        <v>1610</v>
      </c>
      <c r="M3352">
        <v>4.1141397598026836</v>
      </c>
      <c r="N3352">
        <v>16</v>
      </c>
      <c r="O3352">
        <v>1915</v>
      </c>
      <c r="P3352" s="165" t="s">
        <v>10595</v>
      </c>
    </row>
    <row r="3353" spans="2:16" ht="25.5" thickBot="1">
      <c r="B3353" s="14">
        <v>173</v>
      </c>
      <c r="K3353" s="145" t="str">
        <f>lang!A562</f>
        <v>볼트 너트 리벳 스프링</v>
      </c>
      <c r="L3353" t="s">
        <v>1612</v>
      </c>
      <c r="M3353">
        <v>5.0973387931651573</v>
      </c>
      <c r="N3353">
        <v>11</v>
      </c>
      <c r="O3353">
        <v>1931</v>
      </c>
      <c r="P3353" s="165" t="s">
        <v>10596</v>
      </c>
    </row>
    <row r="3354" spans="2:16" ht="50.5" thickBot="1">
      <c r="B3354" s="14">
        <v>174</v>
      </c>
      <c r="K3354" s="145" t="str">
        <f>lang!A563</f>
        <v>금속제 용기·제 캔판금 제품</v>
      </c>
      <c r="L3354" t="s">
        <v>1614</v>
      </c>
      <c r="M3354">
        <v>4.0866864389688908</v>
      </c>
      <c r="N3354">
        <v>10</v>
      </c>
      <c r="O3354">
        <v>1942</v>
      </c>
      <c r="P3354" s="165" t="s">
        <v>10597</v>
      </c>
    </row>
    <row r="3355" spans="2:16" ht="25.5" thickBot="1">
      <c r="B3355" s="14">
        <v>175</v>
      </c>
      <c r="K3355" s="145" t="str">
        <f>lang!A564</f>
        <v>배관공사 부속품・분말이나 금제품・도구류</v>
      </c>
      <c r="L3355" t="s">
        <v>1616</v>
      </c>
      <c r="M3355">
        <v>3.1182711904410891</v>
      </c>
      <c r="N3355">
        <v>24</v>
      </c>
      <c r="O3355">
        <v>1952</v>
      </c>
      <c r="P3355" s="165" t="s">
        <v>10598</v>
      </c>
    </row>
    <row r="3356" spans="2:16" ht="18.5" thickBot="1">
      <c r="B3356" s="14">
        <v>176</v>
      </c>
      <c r="K3356" s="145" t="str">
        <f>lang!A565</f>
        <v>기타 금속 제품</v>
      </c>
      <c r="L3356" t="s">
        <v>1617</v>
      </c>
      <c r="M3356">
        <v>3.773016960555458</v>
      </c>
      <c r="N3356">
        <v>37</v>
      </c>
      <c r="O3356">
        <v>1976</v>
      </c>
      <c r="P3356" s="165" t="s">
        <v>10599</v>
      </c>
    </row>
    <row r="3357" spans="2:16" ht="38" thickBot="1">
      <c r="B3357" s="14">
        <v>177</v>
      </c>
      <c r="K3357" s="145" t="str">
        <f>lang!A566</f>
        <v>보일러</v>
      </c>
      <c r="L3357" t="s">
        <v>1619</v>
      </c>
      <c r="M3357">
        <v>1.9040920248776001</v>
      </c>
      <c r="N3357">
        <v>5</v>
      </c>
      <c r="O3357">
        <v>2013</v>
      </c>
      <c r="P3357" s="165" t="s">
        <v>10600</v>
      </c>
    </row>
    <row r="3358" spans="2:16" ht="25.5" thickBot="1">
      <c r="B3358" s="14">
        <v>178</v>
      </c>
      <c r="K3358" s="145" t="str">
        <f>lang!A567</f>
        <v>터빈</v>
      </c>
      <c r="L3358" t="s">
        <v>1621</v>
      </c>
      <c r="M3358">
        <v>3.224895311085946</v>
      </c>
      <c r="N3358">
        <v>4</v>
      </c>
      <c r="O3358">
        <v>2018</v>
      </c>
      <c r="P3358" s="165" t="s">
        <v>10601</v>
      </c>
    </row>
    <row r="3359" spans="2:16" ht="18.5" thickBot="1">
      <c r="B3359" s="14">
        <v>179</v>
      </c>
      <c r="K3359" s="145" t="str">
        <f>lang!A568</f>
        <v>원동기</v>
      </c>
      <c r="L3359" t="s">
        <v>1623</v>
      </c>
      <c r="M3359">
        <v>2.7869193246592201</v>
      </c>
      <c r="N3359">
        <v>12</v>
      </c>
      <c r="O3359">
        <v>2022</v>
      </c>
      <c r="P3359" s="165" t="s">
        <v>10602</v>
      </c>
    </row>
    <row r="3360" spans="2:16" ht="18.5" thickBot="1">
      <c r="B3360" s="14">
        <v>180</v>
      </c>
      <c r="K3360" s="145" t="str">
        <f>lang!A569</f>
        <v>펌프 및 압축기</v>
      </c>
      <c r="L3360" t="s">
        <v>1624</v>
      </c>
      <c r="M3360">
        <v>2.8676106653146811</v>
      </c>
      <c r="N3360">
        <v>22</v>
      </c>
      <c r="O3360">
        <v>2034</v>
      </c>
      <c r="P3360" s="165" t="s">
        <v>10603</v>
      </c>
    </row>
    <row r="3361" spans="2:16" ht="25.5" thickBot="1">
      <c r="B3361" s="14">
        <v>181</v>
      </c>
      <c r="K3361" s="145" t="str">
        <f>lang!A570</f>
        <v>운반 기계</v>
      </c>
      <c r="L3361" t="s">
        <v>1626</v>
      </c>
      <c r="M3361">
        <v>2.542080952038118</v>
      </c>
      <c r="N3361">
        <v>11</v>
      </c>
      <c r="O3361">
        <v>2056</v>
      </c>
      <c r="P3361" s="165" t="s">
        <v>10604</v>
      </c>
    </row>
    <row r="3362" spans="2:16" ht="25.5" thickBot="1">
      <c r="B3362" s="14">
        <v>182</v>
      </c>
      <c r="K3362" s="145" t="str">
        <f>lang!A571</f>
        <v>냉동기・온습조정장치</v>
      </c>
      <c r="L3362" t="s">
        <v>1628</v>
      </c>
      <c r="M3362">
        <v>21.34935584351064</v>
      </c>
      <c r="N3362">
        <v>20</v>
      </c>
      <c r="O3362">
        <v>2067</v>
      </c>
      <c r="P3362" s="165" t="s">
        <v>10605</v>
      </c>
    </row>
    <row r="3363" spans="2:16" ht="18.5" thickBot="1">
      <c r="B3363" s="14">
        <v>183</v>
      </c>
      <c r="K3363" s="145" t="str">
        <f>lang!A572</f>
        <v>베어링</v>
      </c>
      <c r="L3363" t="s">
        <v>1630</v>
      </c>
      <c r="M3363">
        <v>4.7773620158022929</v>
      </c>
      <c r="N3363">
        <v>6</v>
      </c>
      <c r="O3363">
        <v>2087</v>
      </c>
      <c r="P3363" s="165" t="s">
        <v>10606</v>
      </c>
    </row>
    <row r="3364" spans="2:16" ht="25.5" thickBot="1">
      <c r="B3364" s="14">
        <v>184</v>
      </c>
      <c r="K3364" s="145" t="str">
        <f>lang!A573</f>
        <v>기타 땜납 기계</v>
      </c>
      <c r="L3364" t="s">
        <v>1632</v>
      </c>
      <c r="M3364">
        <v>3.0684623577216059</v>
      </c>
      <c r="N3364">
        <v>25</v>
      </c>
      <c r="O3364">
        <v>2093</v>
      </c>
      <c r="P3364" s="165" t="s">
        <v>10607</v>
      </c>
    </row>
    <row r="3365" spans="2:16" ht="18.5" thickBot="1">
      <c r="B3365" s="14">
        <v>185</v>
      </c>
      <c r="K3365" s="145" t="str">
        <f>lang!A574</f>
        <v>농업용 기계</v>
      </c>
      <c r="L3365" t="s">
        <v>1634</v>
      </c>
      <c r="M3365">
        <v>2.6974307914668989</v>
      </c>
      <c r="N3365">
        <v>15</v>
      </c>
      <c r="O3365">
        <v>2118</v>
      </c>
      <c r="P3365" s="165" t="s">
        <v>10608</v>
      </c>
    </row>
    <row r="3366" spans="2:16" ht="18.5" thickBot="1">
      <c r="B3366" s="14">
        <v>186</v>
      </c>
      <c r="K3366" s="145" t="str">
        <f>lang!A575</f>
        <v>건설·광산기계</v>
      </c>
      <c r="L3366" t="s">
        <v>1636</v>
      </c>
      <c r="M3366">
        <v>2.481389075914131</v>
      </c>
      <c r="N3366">
        <v>25</v>
      </c>
      <c r="O3366">
        <v>2133</v>
      </c>
      <c r="P3366" s="165" t="s">
        <v>10609</v>
      </c>
    </row>
    <row r="3367" spans="2:16" ht="18.5" thickBot="1">
      <c r="B3367" s="14">
        <v>187</v>
      </c>
      <c r="K3367" s="145" t="str">
        <f>lang!A576</f>
        <v>섬유 기계</v>
      </c>
      <c r="L3367" t="s">
        <v>1638</v>
      </c>
      <c r="M3367">
        <v>2.3273052548850242</v>
      </c>
      <c r="N3367">
        <v>17</v>
      </c>
      <c r="O3367">
        <v>2158</v>
      </c>
      <c r="P3367" s="165" t="s">
        <v>10610</v>
      </c>
    </row>
    <row r="3368" spans="2:16" ht="18.5" thickBot="1">
      <c r="B3368" s="14">
        <v>188</v>
      </c>
      <c r="K3368" s="145" t="str">
        <f>lang!A577</f>
        <v>생활 관련 산업용 기계</v>
      </c>
      <c r="L3368" t="s">
        <v>1640</v>
      </c>
      <c r="M3368">
        <v>2.5274630109263549</v>
      </c>
      <c r="N3368">
        <v>30</v>
      </c>
      <c r="O3368">
        <v>2175</v>
      </c>
      <c r="P3368" s="165" t="s">
        <v>10611</v>
      </c>
    </row>
    <row r="3369" spans="2:16" ht="25.5" thickBot="1">
      <c r="B3369" s="14">
        <v>189</v>
      </c>
      <c r="K3369" s="145" t="str">
        <f>lang!A578</f>
        <v>화학 기계</v>
      </c>
      <c r="L3369" t="s">
        <v>1642</v>
      </c>
      <c r="M3369">
        <v>2.200325846093143</v>
      </c>
      <c r="N3369">
        <v>13</v>
      </c>
      <c r="O3369">
        <v>2205</v>
      </c>
      <c r="P3369" s="165" t="s">
        <v>10612</v>
      </c>
    </row>
    <row r="3370" spans="2:16" ht="38" thickBot="1">
      <c r="B3370" s="14">
        <v>190</v>
      </c>
      <c r="K3370" s="145" t="str">
        <f>lang!A579</f>
        <v>주조 장치 · 플라스틱 가공 기계</v>
      </c>
      <c r="L3370" t="s">
        <v>1644</v>
      </c>
      <c r="M3370">
        <v>2.3995875343661499</v>
      </c>
      <c r="N3370">
        <v>10</v>
      </c>
      <c r="O3370">
        <v>2218</v>
      </c>
      <c r="P3370" s="165" t="s">
        <v>10613</v>
      </c>
    </row>
    <row r="3371" spans="2:16" ht="18.5" thickBot="1">
      <c r="B3371" s="14">
        <v>191</v>
      </c>
      <c r="K3371" s="145" t="str">
        <f>lang!A580</f>
        <v>금속 공작 기계</v>
      </c>
      <c r="L3371" t="s">
        <v>1646</v>
      </c>
      <c r="M3371">
        <v>2.471829052921056</v>
      </c>
      <c r="N3371">
        <v>12</v>
      </c>
      <c r="O3371">
        <v>2228</v>
      </c>
      <c r="P3371" s="165" t="s">
        <v>10614</v>
      </c>
    </row>
    <row r="3372" spans="2:16" ht="18.5" thickBot="1">
      <c r="B3372" s="14">
        <v>192</v>
      </c>
      <c r="K3372" s="145" t="str">
        <f>lang!A581</f>
        <v>금속 가공 기계</v>
      </c>
      <c r="L3372" t="s">
        <v>1648</v>
      </c>
      <c r="M3372">
        <v>2.6955914761825279</v>
      </c>
      <c r="N3372">
        <v>13</v>
      </c>
      <c r="O3372">
        <v>2240</v>
      </c>
      <c r="P3372" s="165" t="s">
        <v>10615</v>
      </c>
    </row>
    <row r="3373" spans="2:16" ht="18.5" thickBot="1">
      <c r="B3373" s="14">
        <v>193</v>
      </c>
      <c r="K3373" s="145" t="str">
        <f>lang!A582</f>
        <v>기계 공구</v>
      </c>
      <c r="L3373" t="s">
        <v>1650</v>
      </c>
      <c r="M3373">
        <v>3.0009861018900179</v>
      </c>
      <c r="N3373">
        <v>8</v>
      </c>
      <c r="O3373">
        <v>2253</v>
      </c>
      <c r="P3373" s="165" t="s">
        <v>10616</v>
      </c>
    </row>
    <row r="3374" spans="2:16" ht="38" thickBot="1">
      <c r="B3374" s="14">
        <v>194</v>
      </c>
      <c r="K3374" s="145" t="str">
        <f>lang!A583</f>
        <v>반도체 제조 장치</v>
      </c>
      <c r="L3374" t="s">
        <v>1652</v>
      </c>
      <c r="M3374">
        <v>1.756590681806468</v>
      </c>
      <c r="N3374">
        <v>7</v>
      </c>
      <c r="O3374">
        <v>2261</v>
      </c>
      <c r="P3374" s="165" t="s">
        <v>10617</v>
      </c>
    </row>
    <row r="3375" spans="2:16" ht="18.5" thickBot="1">
      <c r="B3375" s="14">
        <v>195</v>
      </c>
      <c r="K3375" s="145" t="str">
        <f>lang!A584</f>
        <v>금형</v>
      </c>
      <c r="L3375" t="s">
        <v>1654</v>
      </c>
      <c r="M3375">
        <v>2.8921785320873412</v>
      </c>
      <c r="N3375">
        <v>8</v>
      </c>
      <c r="O3375">
        <v>2268</v>
      </c>
      <c r="P3375" s="165" t="s">
        <v>10618</v>
      </c>
    </row>
    <row r="3376" spans="2:16" ht="18.5" thickBot="1">
      <c r="B3376" s="14">
        <v>196</v>
      </c>
      <c r="K3376" s="145" t="str">
        <f>lang!A585</f>
        <v>진공장치・진공기기</v>
      </c>
      <c r="L3376" t="s">
        <v>1656</v>
      </c>
      <c r="M3376">
        <v>4.0199859615212024</v>
      </c>
      <c r="N3376">
        <v>4</v>
      </c>
      <c r="O3376">
        <v>2276</v>
      </c>
      <c r="P3376" s="165" t="s">
        <v>10619</v>
      </c>
    </row>
    <row r="3377" spans="2:16" ht="18.5" thickBot="1">
      <c r="B3377" s="14">
        <v>197</v>
      </c>
      <c r="K3377" s="145" t="str">
        <f>lang!A586</f>
        <v>로봇</v>
      </c>
      <c r="L3377" t="s">
        <v>1658</v>
      </c>
      <c r="M3377">
        <v>2.1386461554124718</v>
      </c>
      <c r="N3377">
        <v>4</v>
      </c>
      <c r="O3377">
        <v>2280</v>
      </c>
      <c r="P3377" s="165" t="s">
        <v>10620</v>
      </c>
    </row>
    <row r="3378" spans="2:16" ht="18.5" thickBot="1">
      <c r="B3378" s="14">
        <v>198</v>
      </c>
      <c r="K3378" s="145" t="str">
        <f>lang!A587</f>
        <v>기타 생산용 기계</v>
      </c>
      <c r="L3378" t="s">
        <v>1660</v>
      </c>
      <c r="M3378">
        <v>2.7840599067705578</v>
      </c>
      <c r="N3378">
        <v>5</v>
      </c>
      <c r="O3378">
        <v>2284</v>
      </c>
      <c r="P3378" s="165" t="s">
        <v>10621</v>
      </c>
    </row>
    <row r="3379" spans="2:16" ht="25.5" thickBot="1">
      <c r="B3379" s="14">
        <v>199</v>
      </c>
      <c r="K3379" s="145" t="str">
        <f>lang!A588</f>
        <v>복사기</v>
      </c>
      <c r="L3379" t="s">
        <v>1662</v>
      </c>
      <c r="M3379">
        <v>1.620025441431965</v>
      </c>
      <c r="N3379">
        <v>5</v>
      </c>
      <c r="O3379">
        <v>2289</v>
      </c>
      <c r="P3379" s="165" t="s">
        <v>10622</v>
      </c>
    </row>
    <row r="3380" spans="2:16" ht="18.5" thickBot="1">
      <c r="B3380" s="14">
        <v>200</v>
      </c>
      <c r="K3380" s="145" t="str">
        <f>lang!A589</f>
        <v>기타 사무용 기계</v>
      </c>
      <c r="L3380" t="s">
        <v>1664</v>
      </c>
      <c r="M3380">
        <v>1.627365811542214</v>
      </c>
      <c r="N3380">
        <v>4</v>
      </c>
      <c r="O3380">
        <v>2294</v>
      </c>
      <c r="P3380" s="165" t="s">
        <v>10623</v>
      </c>
    </row>
    <row r="3381" spans="2:16" ht="18.5" thickBot="1">
      <c r="B3381" s="14">
        <v>201</v>
      </c>
      <c r="K3381" s="145" t="str">
        <f>lang!A590</f>
        <v>서비스용・오락용 기기</v>
      </c>
      <c r="L3381" t="s">
        <v>1666</v>
      </c>
      <c r="M3381">
        <v>2.312599738379876</v>
      </c>
      <c r="N3381">
        <v>20</v>
      </c>
      <c r="O3381">
        <v>2298</v>
      </c>
      <c r="P3381" s="165" t="s">
        <v>10624</v>
      </c>
    </row>
    <row r="3382" spans="2:16" ht="18.5" thickBot="1">
      <c r="B3382" s="14">
        <v>202</v>
      </c>
      <c r="K3382" s="145" t="str">
        <f>lang!A591</f>
        <v>측정 장비</v>
      </c>
      <c r="L3382" t="s">
        <v>1668</v>
      </c>
      <c r="M3382">
        <v>1.3166294483134089</v>
      </c>
      <c r="N3382">
        <v>31</v>
      </c>
      <c r="O3382">
        <v>2318</v>
      </c>
      <c r="P3382" s="165" t="s">
        <v>10625</v>
      </c>
    </row>
    <row r="3383" spans="2:16" ht="18.5" thickBot="1">
      <c r="B3383" s="14">
        <v>203</v>
      </c>
      <c r="K3383" s="145" t="str">
        <f>lang!A592</f>
        <v>의료용 기계기구</v>
      </c>
      <c r="L3383" t="s">
        <v>1670</v>
      </c>
      <c r="M3383">
        <v>1.4232915409508331</v>
      </c>
      <c r="N3383">
        <v>9</v>
      </c>
      <c r="O3383">
        <v>2349</v>
      </c>
      <c r="P3383" s="165" t="s">
        <v>10626</v>
      </c>
    </row>
    <row r="3384" spans="2:16" ht="18.5" thickBot="1">
      <c r="B3384" s="14">
        <v>204</v>
      </c>
      <c r="K3384" s="145" t="str">
        <f>lang!A593</f>
        <v>광학 기계·렌즈</v>
      </c>
      <c r="L3384" t="s">
        <v>1672</v>
      </c>
      <c r="M3384">
        <v>1.7887183084150819</v>
      </c>
      <c r="N3384">
        <v>13</v>
      </c>
      <c r="O3384">
        <v>2358</v>
      </c>
      <c r="P3384" s="165" t="s">
        <v>10627</v>
      </c>
    </row>
    <row r="3385" spans="2:16" ht="18.5" thickBot="1">
      <c r="B3385" s="14">
        <v>205</v>
      </c>
      <c r="K3385" s="145" t="str">
        <f>lang!A594</f>
        <v>무기</v>
      </c>
      <c r="L3385" t="s">
        <v>1674</v>
      </c>
      <c r="M3385">
        <v>1.665950718456167</v>
      </c>
      <c r="N3385">
        <v>6</v>
      </c>
      <c r="O3385">
        <v>2371</v>
      </c>
      <c r="P3385" s="165" t="s">
        <v>10628</v>
      </c>
    </row>
    <row r="3386" spans="2:16" ht="18.5" thickBot="1">
      <c r="B3386" s="14">
        <v>206</v>
      </c>
      <c r="K3386" s="145" t="str">
        <f>lang!A595</f>
        <v>반도체 소자</v>
      </c>
      <c r="L3386" t="s">
        <v>1676</v>
      </c>
      <c r="M3386">
        <v>4.5446735609177642</v>
      </c>
      <c r="N3386">
        <v>5</v>
      </c>
      <c r="O3386">
        <v>2377</v>
      </c>
      <c r="P3386" s="165" t="s">
        <v>10629</v>
      </c>
    </row>
    <row r="3387" spans="2:16" ht="25.5" thickBot="1">
      <c r="B3387" s="14">
        <v>207</v>
      </c>
      <c r="K3387" s="145" t="str">
        <f>lang!A596</f>
        <v>집적 회로</v>
      </c>
      <c r="L3387" t="s">
        <v>1678</v>
      </c>
      <c r="M3387">
        <v>2.0419167536948222</v>
      </c>
      <c r="N3387">
        <v>16</v>
      </c>
      <c r="O3387">
        <v>2382</v>
      </c>
      <c r="P3387" s="165" t="s">
        <v>10630</v>
      </c>
    </row>
    <row r="3388" spans="2:16" ht="18.5" thickBot="1">
      <c r="B3388" s="14">
        <v>208</v>
      </c>
      <c r="K3388" s="145" t="str">
        <f>lang!A597</f>
        <v>액정 패널</v>
      </c>
      <c r="L3388" t="s">
        <v>1680</v>
      </c>
      <c r="M3388">
        <v>2.4650365259553051</v>
      </c>
      <c r="N3388">
        <v>19</v>
      </c>
      <c r="O3388">
        <v>2398</v>
      </c>
      <c r="P3388" s="165" t="s">
        <v>10631</v>
      </c>
    </row>
    <row r="3389" spans="2:16" ht="18.5" thickBot="1">
      <c r="B3389" s="14">
        <v>209</v>
      </c>
      <c r="K3389" s="145" t="str">
        <f>lang!A598</f>
        <v>플랫 패널·전자관</v>
      </c>
      <c r="L3389" t="s">
        <v>1682</v>
      </c>
      <c r="M3389">
        <v>2.329547946855818</v>
      </c>
      <c r="N3389">
        <v>6</v>
      </c>
      <c r="O3389">
        <v>2417</v>
      </c>
      <c r="P3389" s="165" t="s">
        <v>10632</v>
      </c>
    </row>
    <row r="3390" spans="2:16" ht="18.5" thickBot="1">
      <c r="B3390" s="14">
        <v>210</v>
      </c>
      <c r="K3390" s="145" t="str">
        <f>lang!A599</f>
        <v>기록 미디어</v>
      </c>
      <c r="L3390" t="s">
        <v>1684</v>
      </c>
      <c r="M3390">
        <v>2.40396404822495</v>
      </c>
      <c r="N3390">
        <v>4</v>
      </c>
      <c r="O3390">
        <v>2423</v>
      </c>
      <c r="P3390" s="165" t="s">
        <v>10633</v>
      </c>
    </row>
    <row r="3391" spans="2:16" ht="18.5" thickBot="1">
      <c r="B3391" s="14">
        <v>211</v>
      </c>
      <c r="K3391" s="145" t="str">
        <f>lang!A600</f>
        <v>전자회로</v>
      </c>
      <c r="L3391" t="s">
        <v>1685</v>
      </c>
      <c r="M3391">
        <v>2.2969096097858501</v>
      </c>
      <c r="N3391">
        <v>7</v>
      </c>
      <c r="O3391">
        <v>2427</v>
      </c>
      <c r="P3391" s="165" t="s">
        <v>10634</v>
      </c>
    </row>
    <row r="3392" spans="2:16" ht="18.5" thickBot="1">
      <c r="B3392" s="14">
        <v>212</v>
      </c>
      <c r="K3392" s="145" t="str">
        <f>lang!A601</f>
        <v>기타 전자 부품</v>
      </c>
      <c r="L3392" t="s">
        <v>1686</v>
      </c>
      <c r="M3392">
        <v>1.916591096241792</v>
      </c>
      <c r="N3392">
        <v>28</v>
      </c>
      <c r="O3392">
        <v>2434</v>
      </c>
      <c r="P3392" s="165" t="s">
        <v>10635</v>
      </c>
    </row>
    <row r="3393" spans="2:16" ht="18.5" thickBot="1">
      <c r="B3393" s="14">
        <v>213</v>
      </c>
      <c r="K3393" s="145" t="str">
        <f>lang!A602</f>
        <v>회전 전기 기계</v>
      </c>
      <c r="L3393" t="s">
        <v>1688</v>
      </c>
      <c r="M3393">
        <v>2.6856475484551292</v>
      </c>
      <c r="N3393">
        <v>22</v>
      </c>
      <c r="O3393">
        <v>2462</v>
      </c>
      <c r="P3393" s="165" t="s">
        <v>10636</v>
      </c>
    </row>
    <row r="3394" spans="2:16" ht="18.5" thickBot="1">
      <c r="B3394" s="14">
        <v>214</v>
      </c>
      <c r="K3394" s="145" t="str">
        <f>lang!A603</f>
        <v>변압기·변성기</v>
      </c>
      <c r="L3394" t="s">
        <v>1690</v>
      </c>
      <c r="M3394">
        <v>2.370338921086184</v>
      </c>
      <c r="N3394">
        <v>7</v>
      </c>
      <c r="O3394">
        <v>2484</v>
      </c>
      <c r="P3394" s="165" t="s">
        <v>10637</v>
      </c>
    </row>
    <row r="3395" spans="2:16" ht="18.5" thickBot="1">
      <c r="B3395" s="14">
        <v>215</v>
      </c>
      <c r="K3395" s="145" t="str">
        <f>lang!A604</f>
        <v>개폐제어장치・배전반</v>
      </c>
      <c r="L3395" t="s">
        <v>1692</v>
      </c>
      <c r="M3395">
        <v>1.9860315116605101</v>
      </c>
      <c r="N3395">
        <v>11</v>
      </c>
      <c r="O3395">
        <v>2491</v>
      </c>
      <c r="P3395" s="165" t="s">
        <v>10638</v>
      </c>
    </row>
    <row r="3396" spans="2:16" ht="18.5" thickBot="1">
      <c r="B3396" s="14">
        <v>216</v>
      </c>
      <c r="K3396" s="145" t="str">
        <f>lang!A605</f>
        <v>배선기구</v>
      </c>
      <c r="L3396" t="s">
        <v>1694</v>
      </c>
      <c r="M3396">
        <v>1.564248991042372</v>
      </c>
      <c r="N3396">
        <v>5</v>
      </c>
      <c r="O3396">
        <v>2502</v>
      </c>
      <c r="P3396" s="165" t="s">
        <v>10639</v>
      </c>
    </row>
    <row r="3397" spans="2:16" ht="18.5" thickBot="1">
      <c r="B3397" s="14">
        <v>217</v>
      </c>
      <c r="K3397" s="145" t="str">
        <f>lang!A606</f>
        <v>내연기관전장품</v>
      </c>
      <c r="L3397" t="s">
        <v>1696</v>
      </c>
      <c r="M3397">
        <v>2.0701726130978488</v>
      </c>
      <c r="N3397">
        <v>5</v>
      </c>
      <c r="O3397">
        <v>2507</v>
      </c>
      <c r="P3397" s="165" t="s">
        <v>10640</v>
      </c>
    </row>
    <row r="3398" spans="2:16" ht="18.5" thickBot="1">
      <c r="B3398" s="14">
        <v>218</v>
      </c>
      <c r="K3398" s="145" t="str">
        <f>lang!A607</f>
        <v>기타 산업용 전기 장비</v>
      </c>
      <c r="L3398" t="s">
        <v>1698</v>
      </c>
      <c r="M3398">
        <v>1.7116954708977481</v>
      </c>
      <c r="N3398">
        <v>11</v>
      </c>
      <c r="O3398">
        <v>2512</v>
      </c>
      <c r="P3398" s="165" t="s">
        <v>10641</v>
      </c>
    </row>
    <row r="3399" spans="2:16" ht="18.5" thickBot="1">
      <c r="B3399" s="14">
        <v>219</v>
      </c>
      <c r="K3399" s="145" t="str">
        <f>lang!A608</f>
        <v>민생용 에어컨디셔너</v>
      </c>
      <c r="L3399" t="s">
        <v>1700</v>
      </c>
      <c r="M3399">
        <v>2.2069221410631359</v>
      </c>
      <c r="N3399">
        <v>8</v>
      </c>
      <c r="O3399">
        <v>2523</v>
      </c>
      <c r="P3399" s="165" t="s">
        <v>10642</v>
      </c>
    </row>
    <row r="3400" spans="2:16" ht="18.5" thickBot="1">
      <c r="B3400" s="14">
        <v>220</v>
      </c>
      <c r="K3400" s="145" t="str">
        <f>lang!A609</f>
        <v>민생용 전기 기기(에어컨 제외)</v>
      </c>
      <c r="L3400" t="s">
        <v>1702</v>
      </c>
      <c r="M3400">
        <v>2.0768284618324202</v>
      </c>
      <c r="N3400">
        <v>27</v>
      </c>
      <c r="O3400">
        <v>2531</v>
      </c>
      <c r="P3400" s="165" t="s">
        <v>10643</v>
      </c>
    </row>
    <row r="3401" spans="2:16" ht="18.5" thickBot="1">
      <c r="B3401" s="14">
        <v>221</v>
      </c>
      <c r="K3401" s="145" t="str">
        <f>lang!A610</f>
        <v>전자 응용 장치</v>
      </c>
      <c r="L3401" t="s">
        <v>1704</v>
      </c>
      <c r="M3401">
        <v>1.1122274694127641</v>
      </c>
      <c r="N3401">
        <v>18</v>
      </c>
      <c r="O3401">
        <v>2558</v>
      </c>
      <c r="P3401" s="165" t="s">
        <v>10644</v>
      </c>
    </row>
    <row r="3402" spans="2:16" ht="18.5" thickBot="1">
      <c r="B3402" s="14">
        <v>222</v>
      </c>
      <c r="K3402" s="145" t="str">
        <f>lang!A611</f>
        <v>전기 계측기</v>
      </c>
      <c r="L3402" t="s">
        <v>1706</v>
      </c>
      <c r="M3402">
        <v>1.1383910345941759</v>
      </c>
      <c r="N3402">
        <v>10</v>
      </c>
      <c r="O3402">
        <v>2576</v>
      </c>
      <c r="P3402" s="165" t="s">
        <v>10645</v>
      </c>
    </row>
    <row r="3403" spans="2:16" ht="18.5" thickBot="1">
      <c r="B3403" s="14">
        <v>223</v>
      </c>
      <c r="K3403" s="145" t="str">
        <f>lang!A612</f>
        <v>전구류</v>
      </c>
      <c r="L3403" t="s">
        <v>1708</v>
      </c>
      <c r="M3403">
        <v>1.6653202541272361</v>
      </c>
      <c r="N3403">
        <v>13</v>
      </c>
      <c r="O3403">
        <v>2586</v>
      </c>
      <c r="P3403" s="165" t="s">
        <v>10646</v>
      </c>
    </row>
    <row r="3404" spans="2:16" ht="25.5" thickBot="1">
      <c r="B3404" s="14">
        <v>224</v>
      </c>
      <c r="K3404" s="145" t="str">
        <f>lang!A613</f>
        <v>전기 조명기구</v>
      </c>
      <c r="L3404" t="s">
        <v>1710</v>
      </c>
      <c r="M3404">
        <v>1.795629090719685</v>
      </c>
      <c r="N3404">
        <v>11</v>
      </c>
      <c r="O3404">
        <v>2599</v>
      </c>
      <c r="P3404" s="165" t="s">
        <v>10647</v>
      </c>
    </row>
    <row r="3405" spans="2:16" ht="18.5" thickBot="1">
      <c r="B3405" s="14">
        <v>225</v>
      </c>
      <c r="K3405" s="145" t="str">
        <f>lang!A614</f>
        <v>배터리</v>
      </c>
      <c r="L3405" t="s">
        <v>1712</v>
      </c>
      <c r="M3405">
        <v>2.6509362837951018</v>
      </c>
      <c r="N3405">
        <v>14</v>
      </c>
      <c r="O3405">
        <v>2610</v>
      </c>
      <c r="P3405" s="165" t="s">
        <v>10648</v>
      </c>
    </row>
    <row r="3406" spans="2:16" ht="18.5" thickBot="1">
      <c r="B3406" s="14">
        <v>226</v>
      </c>
      <c r="K3406" s="145" t="str">
        <f>lang!A615</f>
        <v>기타 전기 기계 기구</v>
      </c>
      <c r="L3406" t="s">
        <v>1714</v>
      </c>
      <c r="M3406">
        <v>1.617811348295811</v>
      </c>
      <c r="N3406">
        <v>4</v>
      </c>
      <c r="O3406">
        <v>2624</v>
      </c>
      <c r="P3406" s="165" t="s">
        <v>10649</v>
      </c>
    </row>
    <row r="3407" spans="2:16" ht="25.5" thickBot="1">
      <c r="B3407" s="14">
        <v>227</v>
      </c>
      <c r="K3407" s="145" t="str">
        <f>lang!A616</f>
        <v>유선 통신 장비</v>
      </c>
      <c r="L3407" t="s">
        <v>1716</v>
      </c>
      <c r="M3407">
        <v>1.3842464556947049</v>
      </c>
      <c r="N3407">
        <v>11</v>
      </c>
      <c r="O3407">
        <v>2647</v>
      </c>
      <c r="P3407" s="165" t="s">
        <v>10650</v>
      </c>
    </row>
    <row r="3408" spans="2:16" ht="18.5" thickBot="1">
      <c r="B3408" s="14">
        <v>228</v>
      </c>
      <c r="K3408" s="145" t="str">
        <f>lang!A617</f>
        <v>휴대 전화</v>
      </c>
      <c r="L3408" t="s">
        <v>1718</v>
      </c>
      <c r="M3408">
        <v>1.200485720115235</v>
      </c>
      <c r="N3408">
        <v>3</v>
      </c>
      <c r="O3408">
        <v>2658</v>
      </c>
      <c r="P3408" s="165" t="s">
        <v>10651</v>
      </c>
    </row>
    <row r="3409" spans="2:16" ht="18.5" thickBot="1">
      <c r="B3409" s="14">
        <v>229</v>
      </c>
      <c r="K3409" s="145" t="str">
        <f>lang!A618</f>
        <v>무선 통신 기기(휴대폰 제외)</v>
      </c>
      <c r="L3409" t="s">
        <v>1720</v>
      </c>
      <c r="M3409">
        <v>1.332425845291703</v>
      </c>
      <c r="N3409">
        <v>7</v>
      </c>
      <c r="O3409">
        <v>2661</v>
      </c>
      <c r="P3409" s="165" t="s">
        <v>10652</v>
      </c>
    </row>
    <row r="3410" spans="2:16" ht="18.5" thickBot="1">
      <c r="B3410" s="14">
        <v>230</v>
      </c>
      <c r="K3410" s="145" t="str">
        <f>lang!A619</f>
        <v>라디오 TV 수신기</v>
      </c>
      <c r="L3410" t="s">
        <v>1722</v>
      </c>
      <c r="M3410">
        <v>1.416666178221766</v>
      </c>
      <c r="N3410">
        <v>3</v>
      </c>
      <c r="O3410">
        <v>2644</v>
      </c>
      <c r="P3410" s="165" t="s">
        <v>10653</v>
      </c>
    </row>
    <row r="3411" spans="2:16" ht="18.5" thickBot="1">
      <c r="B3411" s="14">
        <v>231</v>
      </c>
      <c r="K3411" s="145" t="str">
        <f>lang!A620</f>
        <v>기타 통신 장비</v>
      </c>
      <c r="L3411" t="s">
        <v>1724</v>
      </c>
      <c r="M3411">
        <v>1.147298292791189</v>
      </c>
      <c r="N3411">
        <v>7</v>
      </c>
      <c r="O3411">
        <v>2668</v>
      </c>
      <c r="P3411" s="165" t="s">
        <v>10654</v>
      </c>
    </row>
    <row r="3412" spans="2:16" ht="18.5" thickBot="1">
      <c r="B3412" s="14">
        <v>232</v>
      </c>
      <c r="K3412" s="145" t="str">
        <f>lang!A621</f>
        <v>비디오 기기・디지털 카메라</v>
      </c>
      <c r="L3412" t="s">
        <v>1726</v>
      </c>
      <c r="M3412">
        <v>1.413285744266175</v>
      </c>
      <c r="N3412">
        <v>8</v>
      </c>
      <c r="O3412">
        <v>2628</v>
      </c>
      <c r="P3412" s="165" t="s">
        <v>10655</v>
      </c>
    </row>
    <row r="3413" spans="2:16" ht="25.5" thickBot="1">
      <c r="B3413" s="14">
        <v>233</v>
      </c>
      <c r="K3413" s="145" t="str">
        <f>lang!A622</f>
        <v>전기 음향 장비</v>
      </c>
      <c r="L3413" t="s">
        <v>1728</v>
      </c>
      <c r="M3413">
        <v>1.4335213714867641</v>
      </c>
      <c r="N3413">
        <v>8</v>
      </c>
      <c r="O3413">
        <v>2636</v>
      </c>
      <c r="P3413" s="165" t="s">
        <v>10656</v>
      </c>
    </row>
    <row r="3414" spans="2:16" ht="25.5" thickBot="1">
      <c r="B3414" s="14">
        <v>234</v>
      </c>
      <c r="K3414" s="145" t="str">
        <f>lang!A623</f>
        <v>개인용 컴퓨터</v>
      </c>
      <c r="L3414" t="s">
        <v>1730</v>
      </c>
      <c r="M3414">
        <v>1.140978588470442</v>
      </c>
      <c r="N3414">
        <v>3</v>
      </c>
      <c r="O3414">
        <v>2674</v>
      </c>
      <c r="P3414" s="165" t="s">
        <v>10657</v>
      </c>
    </row>
    <row r="3415" spans="2:16" ht="18.5" thickBot="1">
      <c r="B3415" s="14">
        <v>235</v>
      </c>
      <c r="K3415" s="145" t="str">
        <f>lang!A624</f>
        <v>전자 계산기 본체(PC를 제외한다.)</v>
      </c>
      <c r="L3415" t="s">
        <v>1732</v>
      </c>
      <c r="M3415">
        <v>1.039196606251664</v>
      </c>
      <c r="N3415">
        <v>4</v>
      </c>
      <c r="O3415">
        <v>2677</v>
      </c>
      <c r="P3415" s="165" t="s">
        <v>10658</v>
      </c>
    </row>
    <row r="3416" spans="2:16" ht="18.5" thickBot="1">
      <c r="B3416" s="14">
        <v>236</v>
      </c>
      <c r="K3416" s="145" t="str">
        <f>lang!A625</f>
        <v>전자 계산기 부속 장치</v>
      </c>
      <c r="L3416" t="s">
        <v>1734</v>
      </c>
      <c r="M3416">
        <v>1.366246368927341</v>
      </c>
      <c r="N3416">
        <v>15</v>
      </c>
      <c r="O3416">
        <v>2681</v>
      </c>
      <c r="P3416" s="165" t="s">
        <v>10659</v>
      </c>
    </row>
    <row r="3417" spans="2:16" ht="25.5" thickBot="1">
      <c r="B3417" s="14">
        <v>237</v>
      </c>
      <c r="K3417" s="145" t="str">
        <f>lang!A626</f>
        <v>승용차</v>
      </c>
      <c r="L3417" t="s">
        <v>1735</v>
      </c>
      <c r="M3417">
        <v>2.422665830109394</v>
      </c>
      <c r="N3417">
        <v>4</v>
      </c>
      <c r="O3417">
        <v>2696</v>
      </c>
      <c r="P3417" s="165" t="s">
        <v>10660</v>
      </c>
    </row>
    <row r="3418" spans="2:16" ht="25.5" thickBot="1">
      <c r="B3418" s="14">
        <v>238</v>
      </c>
      <c r="K3418" s="145" t="str">
        <f>lang!A627</f>
        <v>트럭, 버스, 기타 자동차</v>
      </c>
      <c r="L3418" t="s">
        <v>1737</v>
      </c>
      <c r="M3418">
        <v>2.737368652142699</v>
      </c>
      <c r="N3418">
        <v>20</v>
      </c>
      <c r="O3418">
        <v>2700</v>
      </c>
      <c r="P3418" s="165" t="s">
        <v>10661</v>
      </c>
    </row>
    <row r="3419" spans="2:16" ht="18.5" thickBot="1">
      <c r="B3419" s="14">
        <v>239</v>
      </c>
      <c r="K3419" s="145" t="str">
        <f>lang!A628</f>
        <v>이륜차</v>
      </c>
      <c r="L3419" t="s">
        <v>1739</v>
      </c>
      <c r="M3419">
        <v>2.0177963320554699</v>
      </c>
      <c r="N3419">
        <v>5</v>
      </c>
      <c r="O3419">
        <v>2720</v>
      </c>
      <c r="P3419" s="165" t="s">
        <v>10662</v>
      </c>
    </row>
    <row r="3420" spans="2:16" ht="18.5" thickBot="1">
      <c r="B3420" s="14">
        <v>240</v>
      </c>
      <c r="K3420" s="145" t="str">
        <f>lang!A629</f>
        <v>자동차용 내연기관</v>
      </c>
      <c r="L3420" t="s">
        <v>1741</v>
      </c>
      <c r="M3420">
        <v>2.5800492195409799</v>
      </c>
      <c r="N3420">
        <v>5</v>
      </c>
      <c r="O3420">
        <v>2725</v>
      </c>
      <c r="P3420" s="165" t="s">
        <v>10663</v>
      </c>
    </row>
    <row r="3421" spans="2:16" ht="25.5" thickBot="1">
      <c r="B3421" s="14">
        <v>241</v>
      </c>
      <c r="K3421" s="145" t="str">
        <f>lang!A630</f>
        <v>자동차 부품</v>
      </c>
      <c r="L3421" t="s">
        <v>1743</v>
      </c>
      <c r="M3421">
        <v>2.3939041806028021</v>
      </c>
      <c r="N3421">
        <v>10</v>
      </c>
      <c r="O3421">
        <v>2730</v>
      </c>
      <c r="P3421" s="165" t="s">
        <v>10664</v>
      </c>
    </row>
    <row r="3422" spans="2:16" ht="25.5" thickBot="1">
      <c r="B3422" s="14">
        <v>242</v>
      </c>
      <c r="K3422" s="145" t="str">
        <f>lang!A631</f>
        <v>강선</v>
      </c>
      <c r="L3422" t="s">
        <v>1745</v>
      </c>
      <c r="M3422">
        <v>5.3487004231974709</v>
      </c>
      <c r="N3422">
        <v>10</v>
      </c>
      <c r="O3422">
        <v>2740</v>
      </c>
      <c r="P3422" s="165" t="s">
        <v>10665</v>
      </c>
    </row>
    <row r="3423" spans="2:16" ht="18.5" thickBot="1">
      <c r="B3423" s="14">
        <v>243</v>
      </c>
      <c r="K3423" s="145" t="str">
        <f>lang!A632</f>
        <v>기타 선박</v>
      </c>
      <c r="L3423" t="s">
        <v>1747</v>
      </c>
      <c r="M3423">
        <v>2.349713467036354</v>
      </c>
      <c r="N3423">
        <v>5</v>
      </c>
      <c r="O3423">
        <v>2750</v>
      </c>
      <c r="P3423" s="165" t="s">
        <v>10666</v>
      </c>
    </row>
    <row r="3424" spans="2:16" ht="25.5" thickBot="1">
      <c r="B3424" s="14">
        <v>244</v>
      </c>
      <c r="K3424" s="145" t="str">
        <f>lang!A633</f>
        <v>선박 내연 기관</v>
      </c>
      <c r="L3424" t="s">
        <v>1749</v>
      </c>
      <c r="M3424">
        <v>3.750242788844488</v>
      </c>
      <c r="N3424">
        <v>6</v>
      </c>
      <c r="O3424">
        <v>2755</v>
      </c>
      <c r="P3424" s="165" t="s">
        <v>10667</v>
      </c>
    </row>
    <row r="3425" spans="2:16" ht="25.5" thickBot="1">
      <c r="B3425" s="14">
        <v>245</v>
      </c>
      <c r="K3425" s="145" t="str">
        <f>lang!A634</f>
        <v>선박 수리</v>
      </c>
      <c r="L3425" t="s">
        <v>1751</v>
      </c>
      <c r="M3425">
        <v>2.754161755810757</v>
      </c>
      <c r="N3425">
        <v>3</v>
      </c>
      <c r="O3425">
        <v>2761</v>
      </c>
      <c r="P3425" s="165" t="s">
        <v>10668</v>
      </c>
    </row>
    <row r="3426" spans="2:16" ht="25.5" thickBot="1">
      <c r="B3426" s="14">
        <v>246</v>
      </c>
      <c r="K3426" s="145" t="str">
        <f>lang!A635</f>
        <v>철도 차량</v>
      </c>
      <c r="L3426" t="s">
        <v>1753</v>
      </c>
      <c r="M3426">
        <v>3.29153761557588</v>
      </c>
      <c r="N3426">
        <v>8</v>
      </c>
      <c r="O3426">
        <v>2764</v>
      </c>
      <c r="P3426" s="165" t="s">
        <v>10669</v>
      </c>
    </row>
    <row r="3427" spans="2:16" ht="18.5" thickBot="1">
      <c r="B3427" s="14">
        <v>247</v>
      </c>
      <c r="K3427" s="145" t="str">
        <f>lang!A636</f>
        <v>철도 차량 수리</v>
      </c>
      <c r="L3427" t="s">
        <v>1755</v>
      </c>
      <c r="M3427">
        <v>3.4355280743729431</v>
      </c>
      <c r="N3427">
        <v>2</v>
      </c>
      <c r="O3427">
        <v>2772</v>
      </c>
      <c r="P3427" s="165" t="s">
        <v>10670</v>
      </c>
    </row>
    <row r="3428" spans="2:16" ht="18.5" thickBot="1">
      <c r="B3428" s="14">
        <v>248</v>
      </c>
      <c r="K3428" s="145" t="str">
        <f>lang!A637</f>
        <v>항공기</v>
      </c>
      <c r="L3428" t="s">
        <v>1757</v>
      </c>
      <c r="M3428">
        <v>1.2566372242027559</v>
      </c>
      <c r="N3428">
        <v>11</v>
      </c>
      <c r="O3428">
        <v>2774</v>
      </c>
      <c r="P3428" s="165" t="s">
        <v>10629</v>
      </c>
    </row>
    <row r="3429" spans="2:16" ht="18.5" thickBot="1">
      <c r="B3429" s="14">
        <v>249</v>
      </c>
      <c r="K3429" s="145" t="str">
        <f>lang!A638</f>
        <v>항공기 수리</v>
      </c>
      <c r="L3429" t="s">
        <v>1759</v>
      </c>
      <c r="M3429">
        <v>0.48490465312910169</v>
      </c>
      <c r="N3429">
        <v>1</v>
      </c>
      <c r="O3429">
        <v>2785</v>
      </c>
      <c r="P3429" s="165" t="s">
        <v>10671</v>
      </c>
    </row>
    <row r="3430" spans="2:16" ht="18.5" thickBot="1">
      <c r="B3430" s="14">
        <v>250</v>
      </c>
      <c r="K3430" s="145" t="str">
        <f>lang!A639</f>
        <v>자전거</v>
      </c>
      <c r="L3430" t="s">
        <v>1761</v>
      </c>
      <c r="M3430">
        <v>2.7152688709372539</v>
      </c>
      <c r="N3430">
        <v>6</v>
      </c>
      <c r="O3430">
        <v>2786</v>
      </c>
      <c r="P3430" s="165" t="s">
        <v>10672</v>
      </c>
    </row>
    <row r="3431" spans="2:16" ht="18.5" thickBot="1">
      <c r="B3431" s="14">
        <v>251</v>
      </c>
      <c r="K3431" s="145" t="str">
        <f>lang!A640</f>
        <v>기타 운송 기계</v>
      </c>
      <c r="L3431" t="s">
        <v>1763</v>
      </c>
      <c r="M3431">
        <v>3.2477918251918991</v>
      </c>
      <c r="N3431">
        <v>11</v>
      </c>
      <c r="O3431">
        <v>2792</v>
      </c>
      <c r="P3431" s="165" t="s">
        <v>10673</v>
      </c>
    </row>
    <row r="3432" spans="2:16" ht="18.5" thickBot="1">
      <c r="B3432" s="14">
        <v>252</v>
      </c>
      <c r="K3432" s="145" t="str">
        <f>lang!A641</f>
        <v>암구</v>
      </c>
      <c r="L3432" t="s">
        <v>1765</v>
      </c>
      <c r="M3432">
        <v>1.4569356113571961</v>
      </c>
      <c r="N3432">
        <v>14</v>
      </c>
      <c r="O3432">
        <v>2803</v>
      </c>
      <c r="P3432" s="165" t="s">
        <v>10674</v>
      </c>
    </row>
    <row r="3433" spans="2:16" ht="18.5" thickBot="1">
      <c r="B3433" s="14">
        <v>253</v>
      </c>
      <c r="K3433" s="145" t="str">
        <f>lang!A642</f>
        <v>운동용품</v>
      </c>
      <c r="L3433" t="s">
        <v>1767</v>
      </c>
      <c r="M3433">
        <v>2.2751277780074042</v>
      </c>
      <c r="N3433">
        <v>10</v>
      </c>
      <c r="O3433">
        <v>2817</v>
      </c>
      <c r="P3433" s="165" t="s">
        <v>10644</v>
      </c>
    </row>
    <row r="3434" spans="2:16" ht="18.5" thickBot="1">
      <c r="B3434" s="14">
        <v>254</v>
      </c>
      <c r="K3434" s="145" t="str">
        <f>lang!A643</f>
        <v>신변세화품</v>
      </c>
      <c r="L3434" t="s">
        <v>1769</v>
      </c>
      <c r="M3434">
        <v>1.455957189567598</v>
      </c>
      <c r="N3434">
        <v>19</v>
      </c>
      <c r="O3434">
        <v>2827</v>
      </c>
      <c r="P3434" s="165" t="s">
        <v>10645</v>
      </c>
    </row>
    <row r="3435" spans="2:16" ht="25.5" thickBot="1">
      <c r="B3435" s="14">
        <v>255</v>
      </c>
      <c r="K3435" s="145" t="str">
        <f>lang!A644</f>
        <v>시계</v>
      </c>
      <c r="L3435" t="s">
        <v>1771</v>
      </c>
      <c r="M3435">
        <v>1.355163456964724</v>
      </c>
      <c r="N3435">
        <v>7</v>
      </c>
      <c r="O3435">
        <v>2846</v>
      </c>
      <c r="P3435" s="165" t="s">
        <v>10656</v>
      </c>
    </row>
    <row r="3436" spans="2:16" ht="25.5" thickBot="1">
      <c r="B3436" s="14">
        <v>256</v>
      </c>
      <c r="K3436" s="145" t="str">
        <f>lang!A645</f>
        <v>악기</v>
      </c>
      <c r="L3436" t="s">
        <v>1773</v>
      </c>
      <c r="M3436">
        <v>1.564326281314842</v>
      </c>
      <c r="N3436">
        <v>6</v>
      </c>
      <c r="O3436">
        <v>2853</v>
      </c>
      <c r="P3436" s="165" t="s">
        <v>10675</v>
      </c>
    </row>
    <row r="3437" spans="2:16" ht="25.5" thickBot="1">
      <c r="B3437" s="14">
        <v>257</v>
      </c>
      <c r="K3437" s="145" t="str">
        <f>lang!A646</f>
        <v>필기구 및 문구</v>
      </c>
      <c r="L3437" t="s">
        <v>1775</v>
      </c>
      <c r="M3437">
        <v>1.7596041792198229</v>
      </c>
      <c r="N3437">
        <v>16</v>
      </c>
      <c r="O3437">
        <v>2859</v>
      </c>
      <c r="P3437" s="165" t="s">
        <v>10657</v>
      </c>
    </row>
    <row r="3438" spans="2:16" ht="25.5" thickBot="1">
      <c r="B3438" s="14">
        <v>258</v>
      </c>
      <c r="K3438" s="145" t="str">
        <f>lang!A647</f>
        <v>다다미・짚 가공품</v>
      </c>
      <c r="L3438" t="s">
        <v>1777</v>
      </c>
      <c r="M3438">
        <v>2.8013326390039022</v>
      </c>
      <c r="N3438">
        <v>5</v>
      </c>
      <c r="O3438">
        <v>2875</v>
      </c>
      <c r="P3438" s="165" t="s">
        <v>10647</v>
      </c>
    </row>
    <row r="3439" spans="2:16" ht="18.5" thickBot="1">
      <c r="B3439" s="14">
        <v>259</v>
      </c>
      <c r="K3439" s="145" t="str">
        <f>lang!A648</f>
        <v>정보기록</v>
      </c>
      <c r="L3439" t="s">
        <v>1779</v>
      </c>
      <c r="M3439">
        <v>1.8208296736576211</v>
      </c>
      <c r="N3439">
        <v>5</v>
      </c>
      <c r="O3439">
        <v>2880</v>
      </c>
      <c r="P3439" s="165" t="s">
        <v>10676</v>
      </c>
    </row>
    <row r="3440" spans="2:16" ht="25.5" thickBot="1">
      <c r="B3440" s="14">
        <v>260</v>
      </c>
      <c r="K3440" s="145" t="str">
        <f>lang!A649</f>
        <v>기타 제조 산업 제품</v>
      </c>
      <c r="L3440" t="s">
        <v>1780</v>
      </c>
      <c r="M3440">
        <v>1.816736884117482</v>
      </c>
      <c r="N3440">
        <v>32</v>
      </c>
      <c r="O3440">
        <v>2885</v>
      </c>
      <c r="P3440" s="165" t="s">
        <v>10665</v>
      </c>
    </row>
    <row r="3441" spans="2:16" ht="18.5" thickBot="1">
      <c r="B3441" s="14">
        <v>261</v>
      </c>
      <c r="K3441" s="145" t="str">
        <f>lang!A650</f>
        <v>재생 자원 회수·가공 처리</v>
      </c>
      <c r="L3441" t="s">
        <v>1781</v>
      </c>
      <c r="M3441">
        <v>3.2216047813836259</v>
      </c>
      <c r="N3441">
        <v>1</v>
      </c>
      <c r="O3441">
        <v>2917</v>
      </c>
      <c r="P3441" s="165" t="s">
        <v>10677</v>
      </c>
    </row>
    <row r="3442" spans="2:16" ht="18.5" thickBot="1">
      <c r="B3442" s="14">
        <v>262</v>
      </c>
      <c r="K3442" s="145" t="str">
        <f>lang!A651</f>
        <v>주택건축(목조)</v>
      </c>
      <c r="L3442" t="s">
        <v>1783</v>
      </c>
      <c r="M3442">
        <v>1.603401694457852</v>
      </c>
      <c r="N3442">
        <v>2</v>
      </c>
      <c r="O3442">
        <v>2918</v>
      </c>
      <c r="P3442" s="165" t="s">
        <v>10666</v>
      </c>
    </row>
    <row r="3443" spans="2:16" ht="18.5" thickBot="1">
      <c r="B3443" s="14">
        <v>263</v>
      </c>
      <c r="K3443" s="145" t="str">
        <f>lang!A652</f>
        <v>주택건축(비목조)</v>
      </c>
      <c r="L3443" t="s">
        <v>1785</v>
      </c>
      <c r="M3443">
        <v>2.7647453090360159</v>
      </c>
      <c r="N3443">
        <v>5</v>
      </c>
      <c r="O3443">
        <v>2920</v>
      </c>
      <c r="P3443" s="165" t="s">
        <v>10678</v>
      </c>
    </row>
    <row r="3444" spans="2:16" ht="18.5" thickBot="1">
      <c r="B3444" s="14">
        <v>264</v>
      </c>
      <c r="K3444" s="145" t="str">
        <f>lang!A653</f>
        <v>비주택 건축(목조)</v>
      </c>
      <c r="L3444" t="s">
        <v>1787</v>
      </c>
      <c r="M3444">
        <v>1.97106165532976</v>
      </c>
      <c r="N3444">
        <v>2</v>
      </c>
      <c r="O3444">
        <v>2925</v>
      </c>
      <c r="P3444" s="165" t="s">
        <v>10679</v>
      </c>
    </row>
    <row r="3445" spans="2:16" ht="18.5" thickBot="1">
      <c r="B3445" s="14">
        <v>265</v>
      </c>
      <c r="K3445" s="145" t="str">
        <f>lang!A654</f>
        <v>비주택건축(비목조)</v>
      </c>
      <c r="L3445" t="s">
        <v>1788</v>
      </c>
      <c r="M3445">
        <v>2.6087497875518242</v>
      </c>
      <c r="N3445">
        <v>8</v>
      </c>
      <c r="O3445">
        <v>2927</v>
      </c>
      <c r="P3445" s="165" t="s">
        <v>10680</v>
      </c>
    </row>
    <row r="3446" spans="2:16" ht="25.5" thickBot="1">
      <c r="B3446" s="14">
        <v>266</v>
      </c>
      <c r="K3446" s="145" t="str">
        <f>lang!A655</f>
        <v>건설 수리</v>
      </c>
      <c r="L3446" t="s">
        <v>1789</v>
      </c>
      <c r="M3446">
        <v>2.3368680493963829</v>
      </c>
      <c r="N3446">
        <v>2</v>
      </c>
      <c r="O3446">
        <v>2935</v>
      </c>
      <c r="P3446" s="165" t="s">
        <v>10667</v>
      </c>
    </row>
    <row r="3447" spans="2:16" ht="18.5" thickBot="1">
      <c r="B3447" s="14">
        <v>267</v>
      </c>
      <c r="K3447" s="145" t="str">
        <f>lang!A656</f>
        <v>도로관계 공공사업</v>
      </c>
      <c r="L3447" t="s">
        <v>1791</v>
      </c>
      <c r="M3447">
        <v>3.1549183124932441</v>
      </c>
      <c r="N3447">
        <v>4</v>
      </c>
      <c r="O3447">
        <v>2937</v>
      </c>
      <c r="P3447" s="165" t="s">
        <v>10629</v>
      </c>
    </row>
    <row r="3448" spans="2:16" ht="18.5" thickBot="1">
      <c r="B3448" s="14">
        <v>268</v>
      </c>
      <c r="K3448" s="145" t="str">
        <f>lang!A657</f>
        <v>하천·하수도·그 외의 공공 사업</v>
      </c>
      <c r="L3448" t="s">
        <v>1793</v>
      </c>
      <c r="M3448">
        <v>2.5708312805865061</v>
      </c>
      <c r="N3448">
        <v>12</v>
      </c>
      <c r="O3448">
        <v>2941</v>
      </c>
      <c r="P3448" s="165" t="s">
        <v>10673</v>
      </c>
    </row>
    <row r="3449" spans="2:16" ht="18.5" thickBot="1">
      <c r="B3449" s="14">
        <v>269</v>
      </c>
      <c r="K3449" s="145" t="str">
        <f>lang!A658</f>
        <v>농림관계 공공사업</v>
      </c>
      <c r="L3449" t="s">
        <v>1795</v>
      </c>
      <c r="M3449">
        <v>3.4586381607173431</v>
      </c>
      <c r="N3449">
        <v>4</v>
      </c>
      <c r="O3449">
        <v>2953</v>
      </c>
      <c r="P3449" s="165" t="s">
        <v>10674</v>
      </c>
    </row>
    <row r="3450" spans="2:16" ht="18.5" thickBot="1">
      <c r="B3450" s="14">
        <v>270</v>
      </c>
      <c r="K3450" s="145" t="str">
        <f>lang!A659</f>
        <v>철도 궤도 건설</v>
      </c>
      <c r="L3450" t="s">
        <v>1797</v>
      </c>
      <c r="M3450">
        <v>2.908798462918718</v>
      </c>
      <c r="N3450">
        <v>3</v>
      </c>
      <c r="O3450">
        <v>2957</v>
      </c>
      <c r="P3450" s="165" t="s">
        <v>10681</v>
      </c>
    </row>
    <row r="3451" spans="2:16" ht="25.5" thickBot="1">
      <c r="B3451" s="14">
        <v>271</v>
      </c>
      <c r="K3451" s="145" t="str">
        <f>lang!A660</f>
        <v>전력 시설 건설</v>
      </c>
      <c r="L3451" t="s">
        <v>1799</v>
      </c>
      <c r="M3451">
        <v>1.7808665047004291</v>
      </c>
      <c r="N3451">
        <v>1</v>
      </c>
      <c r="O3451">
        <v>2960</v>
      </c>
      <c r="P3451" s="165" t="s">
        <v>10656</v>
      </c>
    </row>
    <row r="3452" spans="2:16" ht="18.5" thickBot="1">
      <c r="B3452" s="14">
        <v>272</v>
      </c>
      <c r="K3452" s="145" t="str">
        <f>lang!A661</f>
        <v>전기통신시설 건설</v>
      </c>
      <c r="L3452" t="s">
        <v>1801</v>
      </c>
      <c r="M3452">
        <v>1.2984198370987301</v>
      </c>
      <c r="N3452">
        <v>1</v>
      </c>
      <c r="O3452">
        <v>2961</v>
      </c>
      <c r="P3452" s="165" t="s">
        <v>10682</v>
      </c>
    </row>
    <row r="3453" spans="2:16" ht="25.5" thickBot="1">
      <c r="B3453" s="14">
        <v>273</v>
      </c>
      <c r="K3453" s="145" t="str">
        <f>lang!A662</f>
        <v>기타 토목 건설</v>
      </c>
      <c r="L3453" t="s">
        <v>1802</v>
      </c>
      <c r="M3453">
        <v>3.0356673763113831</v>
      </c>
      <c r="N3453">
        <v>5</v>
      </c>
      <c r="O3453">
        <v>2962</v>
      </c>
      <c r="P3453" s="165" t="s">
        <v>10647</v>
      </c>
    </row>
    <row r="3454" spans="2:16" ht="18.5" thickBot="1">
      <c r="B3454" s="14">
        <v>274</v>
      </c>
      <c r="K3454" s="145" t="str">
        <f>lang!A663</f>
        <v>사업용 전력</v>
      </c>
      <c r="L3454" t="s">
        <v>1804</v>
      </c>
      <c r="M3454">
        <v>29.002627009129949</v>
      </c>
      <c r="N3454" s="45">
        <v>2</v>
      </c>
      <c r="O3454">
        <v>2967</v>
      </c>
      <c r="P3454" s="165" t="s">
        <v>10678</v>
      </c>
    </row>
    <row r="3455" spans="2:16" ht="18.5" thickBot="1">
      <c r="B3455" s="14">
        <v>275</v>
      </c>
      <c r="K3455" s="145" t="str">
        <f>lang!A664</f>
        <v>자가 발전</v>
      </c>
      <c r="L3455" t="s">
        <v>1806</v>
      </c>
      <c r="M3455">
        <v>28.3778750562985</v>
      </c>
      <c r="N3455">
        <v>2</v>
      </c>
      <c r="O3455">
        <v>2969</v>
      </c>
      <c r="P3455" s="165" t="s">
        <v>10679</v>
      </c>
    </row>
    <row r="3456" spans="2:16" ht="38" thickBot="1">
      <c r="B3456" s="14">
        <v>276</v>
      </c>
      <c r="K3456" s="145" t="str">
        <f>lang!A665</f>
        <v>도시가스</v>
      </c>
      <c r="L3456" t="s">
        <v>1807</v>
      </c>
      <c r="M3456">
        <v>1.5679866721328299</v>
      </c>
      <c r="N3456">
        <v>5</v>
      </c>
      <c r="O3456">
        <v>2971</v>
      </c>
      <c r="P3456" s="165" t="s">
        <v>10683</v>
      </c>
    </row>
    <row r="3457" spans="2:16" ht="25.5" thickBot="1">
      <c r="B3457" s="14">
        <v>277</v>
      </c>
      <c r="K3457" s="145" t="str">
        <f>lang!A666</f>
        <v>열 공급업</v>
      </c>
      <c r="L3457" t="s">
        <v>1809</v>
      </c>
      <c r="M3457">
        <v>14.308168288722941</v>
      </c>
      <c r="N3457">
        <v>2</v>
      </c>
      <c r="O3457">
        <v>2976</v>
      </c>
      <c r="P3457" s="165" t="s">
        <v>10684</v>
      </c>
    </row>
    <row r="3458" spans="2:16" ht="25.5" thickBot="1">
      <c r="B3458" s="14">
        <v>278</v>
      </c>
      <c r="K3458" s="145" t="str">
        <f>lang!A667</f>
        <v>상수도·간이 수도</v>
      </c>
      <c r="L3458" t="s">
        <v>1811</v>
      </c>
      <c r="M3458">
        <v>1.0305611936519301</v>
      </c>
      <c r="N3458">
        <v>4</v>
      </c>
      <c r="O3458">
        <v>2978</v>
      </c>
      <c r="P3458" s="165" t="s">
        <v>10685</v>
      </c>
    </row>
    <row r="3459" spans="2:16" ht="18.5" thickBot="1">
      <c r="B3459" s="14">
        <v>279</v>
      </c>
      <c r="K3459" s="145" t="str">
        <f>lang!A668</f>
        <v>산업용수</v>
      </c>
      <c r="L3459" t="s">
        <v>1813</v>
      </c>
      <c r="M3459">
        <v>1.541981035901294</v>
      </c>
      <c r="N3459">
        <v>1</v>
      </c>
      <c r="O3459">
        <v>2982</v>
      </c>
      <c r="P3459" s="165" t="s">
        <v>10686</v>
      </c>
    </row>
    <row r="3460" spans="2:16" ht="18.5" thickBot="1">
      <c r="B3460" s="14">
        <v>280</v>
      </c>
      <c r="K3460" s="145" t="str">
        <f>lang!A669</f>
        <v>하수도 ★★</v>
      </c>
      <c r="L3460" t="s">
        <v>1815</v>
      </c>
      <c r="M3460">
        <v>6.0689291826782901</v>
      </c>
      <c r="N3460">
        <v>1</v>
      </c>
      <c r="O3460">
        <v>2983</v>
      </c>
      <c r="P3460" s="165" t="s">
        <v>10687</v>
      </c>
    </row>
    <row r="3461" spans="2:16" ht="18.5" thickBot="1">
      <c r="B3461" s="14">
        <v>281</v>
      </c>
      <c r="K3461" s="145" t="str">
        <f>lang!A670</f>
        <v>폐기물 처리(공영)★★</v>
      </c>
      <c r="L3461" t="s">
        <v>1817</v>
      </c>
      <c r="M3461">
        <v>15.25895177418778</v>
      </c>
      <c r="N3461">
        <v>1</v>
      </c>
      <c r="O3461">
        <v>2984</v>
      </c>
      <c r="P3461" s="165" t="s">
        <v>10688</v>
      </c>
    </row>
    <row r="3462" spans="2:16" ht="18.5" thickBot="1">
      <c r="B3462" s="14">
        <v>282</v>
      </c>
      <c r="K3462" s="145" t="str">
        <f>lang!A671</f>
        <v>폐기물 처리(산업)</v>
      </c>
      <c r="L3462" t="s">
        <v>1818</v>
      </c>
      <c r="M3462">
        <v>9.0758477151142429</v>
      </c>
      <c r="N3462">
        <v>1</v>
      </c>
      <c r="O3462">
        <v>2985</v>
      </c>
      <c r="P3462" s="165" t="s">
        <v>10689</v>
      </c>
    </row>
    <row r="3463" spans="2:16" ht="18.5" thickBot="1">
      <c r="B3463" s="14">
        <v>283</v>
      </c>
      <c r="K3463" s="145" t="str">
        <f>lang!A672</f>
        <v>도매</v>
      </c>
      <c r="L3463" t="s">
        <v>1820</v>
      </c>
      <c r="M3463">
        <v>0.79639649169962268</v>
      </c>
      <c r="N3463">
        <v>1</v>
      </c>
      <c r="O3463">
        <v>2986</v>
      </c>
      <c r="P3463" s="165" t="s">
        <v>10690</v>
      </c>
    </row>
    <row r="3464" spans="2:16" ht="25.5" thickBot="1">
      <c r="B3464" s="14">
        <v>284</v>
      </c>
      <c r="K3464" s="145" t="str">
        <f>lang!A673</f>
        <v>소매</v>
      </c>
      <c r="L3464" t="s">
        <v>1822</v>
      </c>
      <c r="M3464">
        <v>1.6733327313019579</v>
      </c>
      <c r="N3464">
        <v>1</v>
      </c>
      <c r="O3464">
        <v>2987</v>
      </c>
      <c r="P3464" s="165" t="s">
        <v>10691</v>
      </c>
    </row>
    <row r="3465" spans="2:16" ht="18.5" thickBot="1">
      <c r="B3465" s="14">
        <v>285</v>
      </c>
      <c r="K3465" s="145" t="str">
        <f>lang!A674</f>
        <v>금융</v>
      </c>
      <c r="L3465" t="s">
        <v>1823</v>
      </c>
      <c r="M3465">
        <v>0.51467925179688578</v>
      </c>
      <c r="N3465">
        <v>4</v>
      </c>
      <c r="O3465">
        <v>2988</v>
      </c>
      <c r="P3465" s="165" t="s">
        <v>10692</v>
      </c>
    </row>
    <row r="3466" spans="2:16" ht="18.5" thickBot="1">
      <c r="B3466" s="14">
        <v>286</v>
      </c>
      <c r="K3466" s="145" t="str">
        <f>lang!A675</f>
        <v>생명 보험</v>
      </c>
      <c r="L3466" t="s">
        <v>1825</v>
      </c>
      <c r="M3466">
        <v>0.4916915604374294</v>
      </c>
      <c r="N3466">
        <v>1</v>
      </c>
      <c r="O3466">
        <v>2992</v>
      </c>
      <c r="P3466" s="165" t="s">
        <v>10693</v>
      </c>
    </row>
    <row r="3467" spans="2:16" ht="18.5" thickBot="1">
      <c r="B3467" s="14">
        <v>287</v>
      </c>
      <c r="K3467" s="145" t="str">
        <f>lang!A676</f>
        <v>손해보험</v>
      </c>
      <c r="L3467" t="s">
        <v>1827</v>
      </c>
      <c r="M3467">
        <v>0.64356749401854174</v>
      </c>
      <c r="N3467">
        <v>1</v>
      </c>
      <c r="O3467">
        <v>2993</v>
      </c>
      <c r="P3467" s="165" t="s">
        <v>10645</v>
      </c>
    </row>
    <row r="3468" spans="2:16" ht="18.5" thickBot="1">
      <c r="B3468" s="14">
        <v>288</v>
      </c>
      <c r="K3468" s="145" t="str">
        <f>lang!A677</f>
        <v>부동산 중개·관리업</v>
      </c>
      <c r="L3468" t="s">
        <v>1829</v>
      </c>
      <c r="M3468">
        <v>0.56311375809782549</v>
      </c>
      <c r="N3468">
        <v>2</v>
      </c>
      <c r="O3468">
        <v>2994</v>
      </c>
      <c r="P3468" s="165" t="s">
        <v>10694</v>
      </c>
    </row>
    <row r="3469" spans="2:16" ht="25.5" thickBot="1">
      <c r="B3469" s="14">
        <v>289</v>
      </c>
      <c r="K3469" s="145" t="str">
        <f>lang!A678</f>
        <v>부동산 임대업</v>
      </c>
      <c r="L3469" t="s">
        <v>1831</v>
      </c>
      <c r="M3469">
        <v>0.78436198357764164</v>
      </c>
      <c r="N3469">
        <v>1</v>
      </c>
      <c r="O3469">
        <v>2996</v>
      </c>
      <c r="P3469" s="165" t="s">
        <v>10657</v>
      </c>
    </row>
    <row r="3470" spans="2:16" ht="18.5" thickBot="1">
      <c r="B3470" s="14">
        <v>290</v>
      </c>
      <c r="K3470" s="145" t="str">
        <f>lang!A679</f>
        <v>주택 임대료</v>
      </c>
      <c r="L3470" t="s">
        <v>1832</v>
      </c>
      <c r="M3470">
        <v>0.37362397355936472</v>
      </c>
      <c r="N3470">
        <v>1</v>
      </c>
      <c r="O3470">
        <v>2997</v>
      </c>
      <c r="P3470" s="165" t="s">
        <v>10695</v>
      </c>
    </row>
    <row r="3471" spans="2:16" ht="50.5" thickBot="1">
      <c r="B3471" s="14">
        <v>291</v>
      </c>
      <c r="K3471" s="145" t="str">
        <f>lang!A680</f>
        <v>주택 임대료(귀속 임대료)</v>
      </c>
      <c r="L3471" t="s">
        <v>1833</v>
      </c>
      <c r="M3471">
        <v>8.7546501067776936E-2</v>
      </c>
      <c r="N3471">
        <v>1</v>
      </c>
      <c r="O3471">
        <v>2998</v>
      </c>
      <c r="P3471" s="165" t="s">
        <v>10696</v>
      </c>
    </row>
    <row r="3472" spans="2:16" ht="18.5" thickBot="1">
      <c r="B3472" s="14">
        <v>292</v>
      </c>
      <c r="K3472" s="145" t="str">
        <f>lang!A681</f>
        <v>철도 여객 수송</v>
      </c>
      <c r="L3472" t="s">
        <v>1835</v>
      </c>
      <c r="M3472">
        <v>2.220145105311063</v>
      </c>
      <c r="N3472">
        <v>7</v>
      </c>
      <c r="O3472">
        <v>2999</v>
      </c>
      <c r="P3472" s="165" t="s">
        <v>10697</v>
      </c>
    </row>
    <row r="3473" spans="2:16" ht="18.5" thickBot="1">
      <c r="B3473" s="14">
        <v>293</v>
      </c>
      <c r="K3473" s="145" t="str">
        <f>lang!A682</f>
        <v>철도화물 운송</v>
      </c>
      <c r="L3473" t="s">
        <v>1837</v>
      </c>
      <c r="M3473">
        <v>3.34906638809748</v>
      </c>
      <c r="N3473">
        <v>5</v>
      </c>
      <c r="O3473">
        <v>3006</v>
      </c>
      <c r="P3473" s="165" t="s">
        <v>10687</v>
      </c>
    </row>
    <row r="3474" spans="2:16" ht="18.5" thickBot="1">
      <c r="B3474" s="14">
        <v>294</v>
      </c>
      <c r="K3474" s="145" t="str">
        <f>lang!A683</f>
        <v>버스</v>
      </c>
      <c r="L3474" t="s">
        <v>1838</v>
      </c>
      <c r="M3474">
        <v>3.3398724231018462</v>
      </c>
      <c r="N3474">
        <v>3</v>
      </c>
      <c r="O3474">
        <v>3011</v>
      </c>
      <c r="P3474" s="165" t="s">
        <v>10689</v>
      </c>
    </row>
    <row r="3475" spans="2:16" ht="18.5" thickBot="1">
      <c r="B3475" s="14">
        <v>295</v>
      </c>
      <c r="K3475" s="145" t="str">
        <f>lang!A684</f>
        <v>하이어 택시</v>
      </c>
      <c r="L3475" t="s">
        <v>1840</v>
      </c>
      <c r="M3475">
        <v>2.1493293779046141</v>
      </c>
      <c r="N3475">
        <v>1</v>
      </c>
      <c r="O3475">
        <v>3014</v>
      </c>
      <c r="P3475" s="165" t="s">
        <v>10692</v>
      </c>
    </row>
    <row r="3476" spans="2:16" ht="25.5" thickBot="1">
      <c r="B3476" s="14">
        <v>296</v>
      </c>
      <c r="K3476" s="145" t="str">
        <f>lang!A685</f>
        <v>도로화물 운송 (자가 운송 제외)</v>
      </c>
      <c r="L3476" t="s">
        <v>1841</v>
      </c>
      <c r="M3476">
        <v>3.8938618314099882</v>
      </c>
      <c r="N3476">
        <v>2</v>
      </c>
      <c r="O3476">
        <v>3015</v>
      </c>
      <c r="P3476" s="165" t="s">
        <v>10698</v>
      </c>
    </row>
    <row r="3477" spans="2:16" ht="18.5" thickBot="1">
      <c r="B3477" s="14">
        <v>297</v>
      </c>
      <c r="K3477" s="145" t="str">
        <f>lang!A686</f>
        <v>자가운송(여객자동차)</v>
      </c>
      <c r="L3477" t="s">
        <v>1842</v>
      </c>
      <c r="M3477">
        <v>7.9083494508000198</v>
      </c>
      <c r="N3477">
        <v>8</v>
      </c>
      <c r="O3477">
        <v>3017</v>
      </c>
      <c r="P3477" s="165" t="s">
        <v>10699</v>
      </c>
    </row>
    <row r="3478" spans="2:16" ht="25.5" thickBot="1">
      <c r="B3478" s="14">
        <v>298</v>
      </c>
      <c r="K3478" s="145" t="str">
        <f>lang!A687</f>
        <v>자가운송(화물자동차)</v>
      </c>
      <c r="L3478" t="s">
        <v>1844</v>
      </c>
      <c r="M3478">
        <v>12.294192235043511</v>
      </c>
      <c r="N3478">
        <v>5</v>
      </c>
      <c r="O3478">
        <v>3025</v>
      </c>
      <c r="P3478" s="165" t="s">
        <v>10700</v>
      </c>
    </row>
    <row r="3479" spans="2:16" ht="18.5" thickBot="1">
      <c r="B3479" s="14">
        <v>299</v>
      </c>
      <c r="K3479" s="145" t="str">
        <f>lang!A688</f>
        <v>외양 수송</v>
      </c>
      <c r="L3479" t="s">
        <v>1846</v>
      </c>
      <c r="M3479">
        <v>18.40451461530181</v>
      </c>
      <c r="N3479">
        <v>7</v>
      </c>
      <c r="O3479">
        <v>3030</v>
      </c>
      <c r="P3479" s="165" t="s">
        <v>10701</v>
      </c>
    </row>
    <row r="3480" spans="2:16" ht="25.5" thickBot="1">
      <c r="B3480" s="14">
        <v>300</v>
      </c>
      <c r="K3480" s="145" t="str">
        <f>lang!A689</f>
        <v>연해·내수면 수송</v>
      </c>
      <c r="L3480" t="s">
        <v>1848</v>
      </c>
      <c r="M3480">
        <v>14.21035067813094</v>
      </c>
      <c r="N3480">
        <v>9</v>
      </c>
      <c r="O3480">
        <v>3037</v>
      </c>
      <c r="P3480" s="165" t="s">
        <v>10702</v>
      </c>
    </row>
    <row r="3481" spans="2:16" ht="25.5" thickBot="1">
      <c r="B3481" s="14">
        <v>301</v>
      </c>
      <c r="K3481" s="145" t="str">
        <f>lang!A690</f>
        <v>항만 운송</v>
      </c>
      <c r="L3481" t="s">
        <v>1850</v>
      </c>
      <c r="M3481">
        <v>1.4313940724441649</v>
      </c>
      <c r="N3481">
        <v>10</v>
      </c>
      <c r="O3481">
        <v>3046</v>
      </c>
      <c r="P3481" s="165" t="s">
        <v>10703</v>
      </c>
    </row>
    <row r="3482" spans="2:16" ht="18.5" thickBot="1">
      <c r="B3482" s="14">
        <v>302</v>
      </c>
      <c r="K3482" s="145" t="str">
        <f>lang!A691</f>
        <v>항공 수송</v>
      </c>
      <c r="L3482" t="s">
        <v>1851</v>
      </c>
      <c r="M3482">
        <v>8.1712594554117572</v>
      </c>
      <c r="N3482">
        <v>10</v>
      </c>
      <c r="O3482">
        <v>3056</v>
      </c>
      <c r="P3482" s="165" t="s">
        <v>3655</v>
      </c>
    </row>
    <row r="3483" spans="2:16" ht="18.5" thickBot="1">
      <c r="B3483" s="14">
        <v>303</v>
      </c>
      <c r="K3483" s="145" t="str">
        <f>lang!A692</f>
        <v>화물 이용 운송</v>
      </c>
      <c r="L3483" t="s">
        <v>1852</v>
      </c>
      <c r="M3483">
        <v>1.6727426566258641</v>
      </c>
      <c r="N3483">
        <v>2</v>
      </c>
      <c r="O3483">
        <v>3066</v>
      </c>
      <c r="P3483" s="165" t="s">
        <v>10704</v>
      </c>
    </row>
    <row r="3484" spans="2:16" ht="38" thickBot="1">
      <c r="B3484" s="14">
        <v>304</v>
      </c>
      <c r="K3484" s="145" t="str">
        <f>lang!A693</f>
        <v>창고</v>
      </c>
      <c r="L3484" t="s">
        <v>1853</v>
      </c>
      <c r="M3484">
        <v>1.858439997349669</v>
      </c>
      <c r="N3484">
        <v>5</v>
      </c>
      <c r="O3484">
        <v>3068</v>
      </c>
      <c r="P3484" s="165" t="s">
        <v>10705</v>
      </c>
    </row>
    <row r="3485" spans="2:16" ht="38" thickBot="1">
      <c r="B3485" s="14">
        <v>305</v>
      </c>
      <c r="K3485" s="145" t="str">
        <f>lang!A694</f>
        <v>곤포</v>
      </c>
      <c r="L3485" t="s">
        <v>1855</v>
      </c>
      <c r="M3485">
        <v>1.3485454892498969</v>
      </c>
      <c r="N3485">
        <v>1</v>
      </c>
      <c r="O3485">
        <v>3073</v>
      </c>
      <c r="P3485" s="165" t="s">
        <v>10706</v>
      </c>
    </row>
    <row r="3486" spans="2:16" ht="38" thickBot="1">
      <c r="B3486" s="14">
        <v>306</v>
      </c>
      <c r="K3486" s="145" t="str">
        <f>lang!A695</f>
        <v>도로 수송 시설 제공</v>
      </c>
      <c r="L3486" t="s">
        <v>1857</v>
      </c>
      <c r="M3486">
        <v>0.72796468081021148</v>
      </c>
      <c r="N3486">
        <v>7</v>
      </c>
      <c r="O3486">
        <v>3074</v>
      </c>
      <c r="P3486" s="165" t="s">
        <v>10707</v>
      </c>
    </row>
    <row r="3487" spans="2:16" ht="38" thickBot="1">
      <c r="B3487" s="14">
        <v>307</v>
      </c>
      <c r="K3487" s="145" t="str">
        <f>lang!A696</f>
        <v>수운 시설 관리(국공영) ★★</v>
      </c>
      <c r="L3487" t="s">
        <v>1859</v>
      </c>
      <c r="M3487">
        <v>0.61996908355008074</v>
      </c>
      <c r="N3487">
        <v>2</v>
      </c>
      <c r="O3487">
        <v>3081</v>
      </c>
      <c r="P3487" s="165" t="s">
        <v>10708</v>
      </c>
    </row>
    <row r="3488" spans="2:16" ht="38" thickBot="1">
      <c r="B3488" s="14">
        <v>308</v>
      </c>
      <c r="K3488" s="145" t="str">
        <f>lang!A697</f>
        <v>수운 시설 관리</v>
      </c>
      <c r="L3488" t="s">
        <v>1861</v>
      </c>
      <c r="M3488">
        <v>0.72481734624604144</v>
      </c>
      <c r="N3488">
        <v>3</v>
      </c>
      <c r="O3488">
        <v>3083</v>
      </c>
      <c r="P3488" s="165" t="s">
        <v>10709</v>
      </c>
    </row>
    <row r="3489" spans="2:16" ht="38" thickBot="1">
      <c r="B3489" s="14">
        <v>309</v>
      </c>
      <c r="K3489" s="145" t="str">
        <f>lang!A698</f>
        <v>수운 부대 서비스</v>
      </c>
      <c r="L3489" t="s">
        <v>1863</v>
      </c>
      <c r="M3489">
        <v>0.59667152936360934</v>
      </c>
      <c r="N3489">
        <v>5</v>
      </c>
      <c r="O3489">
        <v>3086</v>
      </c>
      <c r="P3489" s="165" t="s">
        <v>10710</v>
      </c>
    </row>
    <row r="3490" spans="2:16" ht="25.5" thickBot="1">
      <c r="B3490" s="14">
        <v>310</v>
      </c>
      <c r="K3490" s="145" t="str">
        <f>lang!A699</f>
        <v>항공 시설 관리(공영) ★★</v>
      </c>
      <c r="L3490" t="s">
        <v>1865</v>
      </c>
      <c r="M3490">
        <v>0.83740011812218895</v>
      </c>
      <c r="N3490">
        <v>3</v>
      </c>
      <c r="O3490">
        <v>3091</v>
      </c>
      <c r="P3490" s="165" t="s">
        <v>10711</v>
      </c>
    </row>
    <row r="3491" spans="2:16" ht="18.5" thickBot="1">
      <c r="B3491" s="14">
        <v>311</v>
      </c>
      <c r="K3491" s="145" t="str">
        <f>lang!A700</f>
        <v>항공 시설 관리</v>
      </c>
      <c r="L3491" t="s">
        <v>1867</v>
      </c>
      <c r="M3491">
        <v>1.2452962213197121</v>
      </c>
      <c r="N3491">
        <v>1</v>
      </c>
      <c r="O3491">
        <v>3094</v>
      </c>
      <c r="P3491" s="165" t="s">
        <v>10712</v>
      </c>
    </row>
    <row r="3492" spans="2:16" ht="25.5" thickBot="1">
      <c r="B3492" s="14">
        <v>312</v>
      </c>
      <c r="K3492" s="145" t="str">
        <f>lang!A701</f>
        <v>항공 부대 서비스</v>
      </c>
      <c r="L3492" t="s">
        <v>1869</v>
      </c>
      <c r="M3492">
        <v>1.040417596219924</v>
      </c>
      <c r="N3492">
        <v>1</v>
      </c>
      <c r="O3492">
        <v>3095</v>
      </c>
      <c r="P3492" s="165" t="s">
        <v>10713</v>
      </c>
    </row>
    <row r="3493" spans="2:16" ht="25.5" thickBot="1">
      <c r="B3493" s="14">
        <v>313</v>
      </c>
      <c r="K3493" s="145" t="str">
        <f>lang!A702</f>
        <v>여행·기타 운수 부대 서비스</v>
      </c>
      <c r="L3493" t="s">
        <v>1871</v>
      </c>
      <c r="M3493">
        <v>0.49486955295231078</v>
      </c>
      <c r="N3493">
        <v>4</v>
      </c>
      <c r="O3493">
        <v>3096</v>
      </c>
      <c r="P3493" s="165" t="s">
        <v>10714</v>
      </c>
    </row>
    <row r="3494" spans="2:16" ht="38" thickBot="1">
      <c r="B3494" s="14">
        <v>314</v>
      </c>
      <c r="K3494" s="145" t="str">
        <f>lang!A703</f>
        <v>우편·신서편</v>
      </c>
      <c r="L3494" t="s">
        <v>1872</v>
      </c>
      <c r="M3494">
        <v>0.93321096157310779</v>
      </c>
      <c r="N3494">
        <v>1</v>
      </c>
      <c r="O3494">
        <v>3100</v>
      </c>
      <c r="P3494" s="165" t="s">
        <v>10715</v>
      </c>
    </row>
    <row r="3495" spans="2:16" ht="18.5" thickBot="1">
      <c r="B3495" s="14">
        <v>315</v>
      </c>
      <c r="K3495" s="145" t="str">
        <f>lang!A704</f>
        <v>고정 전기 통신</v>
      </c>
      <c r="L3495" t="s">
        <v>1874</v>
      </c>
      <c r="M3495">
        <v>0.84739773028023746</v>
      </c>
      <c r="N3495">
        <v>1</v>
      </c>
      <c r="O3495">
        <v>3101</v>
      </c>
      <c r="P3495" s="165" t="s">
        <v>3900</v>
      </c>
    </row>
    <row r="3496" spans="2:16" ht="38" thickBot="1">
      <c r="B3496" s="14">
        <v>316</v>
      </c>
      <c r="K3496" s="145" t="str">
        <f>lang!A705</f>
        <v>이동 통신</v>
      </c>
      <c r="L3496" t="s">
        <v>1876</v>
      </c>
      <c r="M3496">
        <v>0.7303337535640505</v>
      </c>
      <c r="N3496">
        <v>1</v>
      </c>
      <c r="O3496">
        <v>3102</v>
      </c>
      <c r="P3496" s="165" t="s">
        <v>10716</v>
      </c>
    </row>
    <row r="3497" spans="2:16" ht="18.5" thickBot="1">
      <c r="B3497" s="14">
        <v>317</v>
      </c>
      <c r="K3497" s="145" t="str">
        <f>lang!A706</f>
        <v>전기통신에 부대하는 서비스</v>
      </c>
      <c r="L3497" t="s">
        <v>1878</v>
      </c>
      <c r="M3497">
        <v>0.59655761622003178</v>
      </c>
      <c r="N3497">
        <v>2</v>
      </c>
      <c r="O3497">
        <v>3103</v>
      </c>
      <c r="P3497" s="165" t="s">
        <v>10717</v>
      </c>
    </row>
    <row r="3498" spans="2:16" ht="18.5" thickBot="1">
      <c r="B3498" s="14">
        <v>318</v>
      </c>
      <c r="K3498" s="145" t="str">
        <f>lang!A707</f>
        <v>공공방송</v>
      </c>
      <c r="L3498" t="s">
        <v>1880</v>
      </c>
      <c r="M3498">
        <v>1.017140881241831</v>
      </c>
      <c r="N3498">
        <v>1</v>
      </c>
      <c r="O3498">
        <v>3105</v>
      </c>
      <c r="P3498" s="165" t="s">
        <v>10718</v>
      </c>
    </row>
    <row r="3499" spans="2:16" ht="18.5" thickBot="1">
      <c r="B3499" s="14">
        <v>319</v>
      </c>
      <c r="K3499" s="145" t="str">
        <f>lang!A708</f>
        <v>민간방송</v>
      </c>
      <c r="L3499" t="s">
        <v>1882</v>
      </c>
      <c r="M3499">
        <v>0.77251720260620049</v>
      </c>
      <c r="N3499">
        <v>1</v>
      </c>
      <c r="O3499">
        <v>3106</v>
      </c>
      <c r="P3499" s="165" t="s">
        <v>10719</v>
      </c>
    </row>
    <row r="3500" spans="2:16" ht="18.5" thickBot="1">
      <c r="B3500" s="14">
        <v>320</v>
      </c>
      <c r="K3500" s="145" t="str">
        <f>lang!A709</f>
        <v>유선방송</v>
      </c>
      <c r="L3500" t="s">
        <v>1884</v>
      </c>
      <c r="M3500">
        <v>0.65123117352312998</v>
      </c>
      <c r="N3500">
        <v>1</v>
      </c>
      <c r="O3500">
        <v>3107</v>
      </c>
      <c r="P3500" s="165" t="s">
        <v>10720</v>
      </c>
    </row>
    <row r="3501" spans="2:16" ht="18.5" thickBot="1">
      <c r="B3501" s="14">
        <v>321</v>
      </c>
      <c r="K3501" s="145" t="str">
        <f>lang!A710</f>
        <v>정보 서비스</v>
      </c>
      <c r="L3501" t="s">
        <v>1885</v>
      </c>
      <c r="M3501">
        <v>0.55523432607620493</v>
      </c>
      <c r="N3501">
        <v>12</v>
      </c>
      <c r="O3501">
        <v>3108</v>
      </c>
      <c r="P3501" s="165" t="s">
        <v>10721</v>
      </c>
    </row>
    <row r="3502" spans="2:16" ht="25.5" thickBot="1">
      <c r="B3502" s="14">
        <v>322</v>
      </c>
      <c r="K3502" s="145" t="str">
        <f>lang!A711</f>
        <v>인터넷 부수 서비스</v>
      </c>
      <c r="L3502" t="s">
        <v>1886</v>
      </c>
      <c r="M3502">
        <v>0.70231449254580247</v>
      </c>
      <c r="N3502">
        <v>1</v>
      </c>
      <c r="O3502">
        <v>3120</v>
      </c>
      <c r="P3502" s="165" t="s">
        <v>10722</v>
      </c>
    </row>
    <row r="3503" spans="2:16" ht="25.5" thickBot="1">
      <c r="B3503" s="14">
        <v>323</v>
      </c>
      <c r="K3503" s="145" t="str">
        <f>lang!A712</f>
        <v>영상·음성·문자 정보 제작(신문·출판을 제외한다.)</v>
      </c>
      <c r="L3503" t="s">
        <v>1888</v>
      </c>
      <c r="M3503">
        <v>0.88675807223703507</v>
      </c>
      <c r="N3503">
        <v>9</v>
      </c>
      <c r="O3503">
        <v>3121</v>
      </c>
      <c r="P3503" s="165" t="s">
        <v>10723</v>
      </c>
    </row>
    <row r="3504" spans="2:16" ht="25.5" thickBot="1">
      <c r="B3504" s="14">
        <v>324</v>
      </c>
      <c r="K3504" s="145" t="str">
        <f>lang!A713</f>
        <v>신문</v>
      </c>
      <c r="L3504" t="s">
        <v>1890</v>
      </c>
      <c r="M3504">
        <v>2.02434085125874</v>
      </c>
      <c r="N3504">
        <v>3</v>
      </c>
      <c r="O3504">
        <v>3130</v>
      </c>
      <c r="P3504" s="165" t="s">
        <v>10724</v>
      </c>
    </row>
    <row r="3505" spans="2:16" ht="18.5" thickBot="1">
      <c r="B3505" s="14">
        <v>325</v>
      </c>
      <c r="K3505" s="145" t="str">
        <f>lang!A714</f>
        <v>출판</v>
      </c>
      <c r="L3505" t="s">
        <v>1892</v>
      </c>
      <c r="M3505">
        <v>1.7418468309947399</v>
      </c>
      <c r="N3505">
        <v>3</v>
      </c>
      <c r="O3505">
        <v>3133</v>
      </c>
      <c r="P3505" s="165" t="s">
        <v>10725</v>
      </c>
    </row>
    <row r="3506" spans="2:16" ht="25.5" thickBot="1">
      <c r="B3506" s="14">
        <v>326</v>
      </c>
      <c r="K3506" s="145" t="str">
        <f>lang!A715</f>
        <v>공무(중앙)★★</v>
      </c>
      <c r="L3506" t="s">
        <v>1894</v>
      </c>
      <c r="M3506">
        <v>1.250314099267269</v>
      </c>
      <c r="N3506">
        <v>1</v>
      </c>
      <c r="O3506">
        <v>3136</v>
      </c>
      <c r="P3506" s="165" t="s">
        <v>10726</v>
      </c>
    </row>
    <row r="3507" spans="2:16" ht="25.5" thickBot="1">
      <c r="B3507" s="14">
        <v>327</v>
      </c>
      <c r="K3507" s="145" t="str">
        <f>lang!A716</f>
        <v>공무(지방)★★</v>
      </c>
      <c r="L3507" t="s">
        <v>1896</v>
      </c>
      <c r="M3507">
        <v>1.017186855529729</v>
      </c>
      <c r="N3507">
        <v>1</v>
      </c>
      <c r="O3507">
        <v>3137</v>
      </c>
      <c r="P3507" s="165" t="s">
        <v>10727</v>
      </c>
    </row>
    <row r="3508" spans="2:16" ht="18.5" thickBot="1">
      <c r="B3508" s="14">
        <v>328</v>
      </c>
      <c r="K3508" s="145" t="str">
        <f>lang!A717</f>
        <v>학교교육(국공립)★★</v>
      </c>
      <c r="L3508" t="s">
        <v>1898</v>
      </c>
      <c r="M3508">
        <v>1.113526356765095</v>
      </c>
      <c r="N3508">
        <v>11</v>
      </c>
      <c r="O3508">
        <v>3138</v>
      </c>
      <c r="P3508" s="165" t="s">
        <v>10728</v>
      </c>
    </row>
    <row r="3509" spans="2:16" ht="38" thickBot="1">
      <c r="B3509" s="14">
        <v>329</v>
      </c>
      <c r="K3509" s="145" t="str">
        <f>lang!A718</f>
        <v>학교교육(사립)★</v>
      </c>
      <c r="L3509" t="s">
        <v>1900</v>
      </c>
      <c r="M3509">
        <v>0.80911777342254754</v>
      </c>
      <c r="N3509">
        <v>11</v>
      </c>
      <c r="O3509">
        <v>3149</v>
      </c>
      <c r="P3509" s="165" t="s">
        <v>10729</v>
      </c>
    </row>
    <row r="3510" spans="2:16" ht="18.5" thickBot="1">
      <c r="B3510" s="14">
        <v>330</v>
      </c>
      <c r="K3510" s="145" t="str">
        <f>lang!A719</f>
        <v>학교급식(국공립)★★</v>
      </c>
      <c r="L3510" t="s">
        <v>1902</v>
      </c>
      <c r="M3510">
        <v>2.105055655164338</v>
      </c>
      <c r="N3510">
        <v>0</v>
      </c>
      <c r="O3510">
        <v>3160</v>
      </c>
      <c r="P3510" s="165" t="s">
        <v>10730</v>
      </c>
    </row>
    <row r="3511" spans="2:16" ht="25.5" thickBot="1">
      <c r="B3511" s="14">
        <v>331</v>
      </c>
      <c r="K3511" s="145" t="str">
        <f>lang!A720</f>
        <v>학교급식(사립)★</v>
      </c>
      <c r="L3511" t="s">
        <v>1904</v>
      </c>
      <c r="M3511">
        <v>2.2799672226853058</v>
      </c>
      <c r="N3511">
        <v>0</v>
      </c>
      <c r="O3511">
        <v>3160</v>
      </c>
      <c r="P3511" s="165" t="s">
        <v>10731</v>
      </c>
    </row>
    <row r="3512" spans="2:16" ht="38" thickBot="1">
      <c r="B3512" s="14">
        <v>332</v>
      </c>
      <c r="K3512" s="145" t="str">
        <f>lang!A721</f>
        <v>사회교육(국공립)★★</v>
      </c>
      <c r="L3512" t="s">
        <v>1906</v>
      </c>
      <c r="M3512">
        <v>2.561103189123858</v>
      </c>
      <c r="N3512">
        <v>4</v>
      </c>
      <c r="O3512">
        <v>3160</v>
      </c>
      <c r="P3512" s="165" t="s">
        <v>10732</v>
      </c>
    </row>
    <row r="3513" spans="2:16" ht="18.5" thickBot="1">
      <c r="B3513" s="14">
        <v>333</v>
      </c>
      <c r="K3513" s="145" t="str">
        <f>lang!A722</f>
        <v>사회교육(비영리)★</v>
      </c>
      <c r="L3513" t="s">
        <v>1908</v>
      </c>
      <c r="M3513">
        <v>3.4985499073302369</v>
      </c>
      <c r="N3513">
        <v>1</v>
      </c>
      <c r="O3513">
        <v>3164</v>
      </c>
      <c r="P3513" s="165" t="s">
        <v>10733</v>
      </c>
    </row>
    <row r="3514" spans="2:16" ht="18.5" thickBot="1">
      <c r="B3514" s="14">
        <v>334</v>
      </c>
      <c r="K3514" s="145" t="str">
        <f>lang!A723</f>
        <v>기타 교육훈련기관(국공립)★★</v>
      </c>
      <c r="L3514" t="s">
        <v>1910</v>
      </c>
      <c r="M3514">
        <v>3.724519572159255</v>
      </c>
      <c r="N3514">
        <v>1</v>
      </c>
      <c r="O3514">
        <v>3165</v>
      </c>
      <c r="P3514" s="165" t="s">
        <v>10734</v>
      </c>
    </row>
    <row r="3515" spans="2:16" ht="18.5" thickBot="1">
      <c r="B3515" s="14">
        <v>335</v>
      </c>
      <c r="K3515" s="145" t="str">
        <f>lang!A724</f>
        <v>기타 교육훈련기관</v>
      </c>
      <c r="L3515" t="s">
        <v>1912</v>
      </c>
      <c r="M3515">
        <v>1.1703736876160069</v>
      </c>
      <c r="N3515">
        <v>1</v>
      </c>
      <c r="O3515">
        <v>3166</v>
      </c>
      <c r="P3515" s="165" t="s">
        <v>10735</v>
      </c>
    </row>
    <row r="3516" spans="2:16" ht="18.5" thickBot="1">
      <c r="B3516" s="14">
        <v>336</v>
      </c>
      <c r="K3516" s="145" t="str">
        <f>lang!A725</f>
        <v>자연과학연구기관(국공립)★★</v>
      </c>
      <c r="L3516" t="s">
        <v>1914</v>
      </c>
      <c r="M3516">
        <v>1.051387855360197</v>
      </c>
      <c r="N3516">
        <v>2</v>
      </c>
      <c r="O3516">
        <v>3167</v>
      </c>
      <c r="P3516" s="165" t="s">
        <v>10736</v>
      </c>
    </row>
    <row r="3517" spans="2:16" ht="18.5" thickBot="1">
      <c r="B3517" s="14">
        <v>337</v>
      </c>
      <c r="K3517" s="145" t="str">
        <f>lang!A726</f>
        <v>인문・사회과학연구기관(국공립)★★</v>
      </c>
      <c r="L3517" t="s">
        <v>1916</v>
      </c>
      <c r="M3517">
        <v>1.0645052283195531</v>
      </c>
      <c r="N3517">
        <v>2</v>
      </c>
      <c r="O3517">
        <v>3169</v>
      </c>
      <c r="P3517" s="165" t="s">
        <v>10737</v>
      </c>
    </row>
    <row r="3518" spans="2:16" ht="18.5" thickBot="1">
      <c r="B3518" s="14">
        <v>338</v>
      </c>
      <c r="K3518" s="145" t="str">
        <f>lang!A727</f>
        <v>자연과학연구기관(비영리)★</v>
      </c>
      <c r="L3518" t="s">
        <v>1918</v>
      </c>
      <c r="M3518">
        <v>0.91795054911035256</v>
      </c>
      <c r="N3518">
        <v>1</v>
      </c>
      <c r="O3518">
        <v>3171</v>
      </c>
      <c r="P3518" s="165" t="s">
        <v>10738</v>
      </c>
    </row>
    <row r="3519" spans="2:16" ht="25.5" thickBot="1">
      <c r="B3519" s="14">
        <v>339</v>
      </c>
      <c r="K3519" s="145" t="str">
        <f>lang!A728</f>
        <v>인문·사회 과학 연구 기관(비영리)★</v>
      </c>
      <c r="L3519" t="s">
        <v>1920</v>
      </c>
      <c r="M3519">
        <v>0.54332219302688034</v>
      </c>
      <c r="N3519">
        <v>1</v>
      </c>
      <c r="O3519">
        <v>3172</v>
      </c>
      <c r="P3519" s="165" t="s">
        <v>10739</v>
      </c>
    </row>
    <row r="3520" spans="2:16" ht="25.5" thickBot="1">
      <c r="B3520" s="14">
        <v>340</v>
      </c>
      <c r="K3520" s="145" t="str">
        <f>lang!A729</f>
        <v>자연과학연구기관</v>
      </c>
      <c r="L3520" t="s">
        <v>1922</v>
      </c>
      <c r="M3520">
        <v>2.7763333048100041</v>
      </c>
      <c r="N3520">
        <v>1</v>
      </c>
      <c r="O3520">
        <v>3173</v>
      </c>
      <c r="P3520" s="165" t="s">
        <v>10740</v>
      </c>
    </row>
    <row r="3521" spans="2:16" ht="25.5" thickBot="1">
      <c r="B3521" s="14">
        <v>341</v>
      </c>
      <c r="K3521" s="145" t="str">
        <f>lang!A730</f>
        <v>인문·사회과학연구기관</v>
      </c>
      <c r="L3521" t="s">
        <v>1924</v>
      </c>
      <c r="M3521">
        <v>0.61858293723325564</v>
      </c>
      <c r="N3521">
        <v>1</v>
      </c>
      <c r="O3521">
        <v>3174</v>
      </c>
      <c r="P3521" s="165" t="s">
        <v>10741</v>
      </c>
    </row>
    <row r="3522" spans="2:16" ht="25.5" thickBot="1">
      <c r="B3522" s="14">
        <v>342</v>
      </c>
      <c r="K3522" s="145" t="str">
        <f>lang!A731</f>
        <v>기업 내 연구 개발</v>
      </c>
      <c r="L3522" t="s">
        <v>1926</v>
      </c>
      <c r="M3522">
        <v>0.87148688349212544</v>
      </c>
      <c r="N3522">
        <v>1</v>
      </c>
      <c r="O3522">
        <v>3175</v>
      </c>
      <c r="P3522" s="165" t="s">
        <v>10742</v>
      </c>
    </row>
    <row r="3523" spans="2:16" ht="25.5" thickBot="1">
      <c r="B3523" s="14">
        <v>343</v>
      </c>
      <c r="K3523" s="145" t="str">
        <f>lang!A732</f>
        <v>의료(입원 진료)</v>
      </c>
      <c r="L3523" t="s">
        <v>1928</v>
      </c>
      <c r="M3523">
        <v>0.78772995035961957</v>
      </c>
      <c r="N3523">
        <v>1</v>
      </c>
      <c r="O3523">
        <v>3176</v>
      </c>
      <c r="P3523" s="165" t="s">
        <v>10743</v>
      </c>
    </row>
    <row r="3524" spans="2:16" ht="25.5" thickBot="1">
      <c r="B3524" s="14">
        <v>344</v>
      </c>
      <c r="K3524" s="145" t="str">
        <f>lang!A733</f>
        <v>의료(입원외 진료)</v>
      </c>
      <c r="L3524" t="s">
        <v>1930</v>
      </c>
      <c r="M3524">
        <v>0.8638960064911354</v>
      </c>
      <c r="N3524">
        <v>1</v>
      </c>
      <c r="O3524">
        <v>3177</v>
      </c>
      <c r="P3524" s="165" t="s">
        <v>10742</v>
      </c>
    </row>
    <row r="3525" spans="2:16" ht="18.5" thickBot="1">
      <c r="B3525" s="14">
        <v>345</v>
      </c>
      <c r="K3525" s="145" t="str">
        <f>lang!A734</f>
        <v>의료(치과 진료)</v>
      </c>
      <c r="L3525" t="s">
        <v>1932</v>
      </c>
      <c r="M3525">
        <v>0.67353362198498867</v>
      </c>
      <c r="N3525">
        <v>1</v>
      </c>
      <c r="O3525">
        <v>3178</v>
      </c>
      <c r="P3525" s="165" t="s">
        <v>10744</v>
      </c>
    </row>
    <row r="3526" spans="2:16" ht="18.5" thickBot="1">
      <c r="B3526" s="14">
        <v>346</v>
      </c>
      <c r="K3526" s="145" t="str">
        <f>lang!A735</f>
        <v>의료(조제)</v>
      </c>
      <c r="L3526" t="s">
        <v>1934</v>
      </c>
      <c r="M3526">
        <v>1.021061064430882</v>
      </c>
      <c r="N3526">
        <v>1</v>
      </c>
      <c r="O3526">
        <v>3179</v>
      </c>
      <c r="P3526" s="165" t="s">
        <v>10745</v>
      </c>
    </row>
    <row r="3527" spans="2:16" ht="25.5" thickBot="1">
      <c r="B3527" s="14">
        <v>347</v>
      </c>
      <c r="K3527" s="145" t="str">
        <f>lang!A736</f>
        <v>의료(기타 의료 서비스)</v>
      </c>
      <c r="L3527" t="s">
        <v>1936</v>
      </c>
      <c r="M3527">
        <v>0.79252706205157775</v>
      </c>
      <c r="N3527">
        <v>1</v>
      </c>
      <c r="O3527">
        <v>3180</v>
      </c>
      <c r="P3527" s="165" t="s">
        <v>10746</v>
      </c>
    </row>
    <row r="3528" spans="2:16" ht="18.5" thickBot="1">
      <c r="B3528" s="14">
        <v>348</v>
      </c>
      <c r="K3528" s="145" t="str">
        <f>lang!A737</f>
        <v>보건위생(국공립)★★</v>
      </c>
      <c r="L3528" t="s">
        <v>1938</v>
      </c>
      <c r="M3528">
        <v>1.322511877883342</v>
      </c>
      <c r="N3528">
        <v>1</v>
      </c>
      <c r="O3528">
        <v>3181</v>
      </c>
      <c r="P3528" s="165" t="s">
        <v>10747</v>
      </c>
    </row>
    <row r="3529" spans="2:16" ht="25.5" thickBot="1">
      <c r="B3529" s="14">
        <v>349</v>
      </c>
      <c r="K3529" s="145" t="str">
        <f>lang!A738</f>
        <v>보건 위생</v>
      </c>
      <c r="L3529" t="s">
        <v>1939</v>
      </c>
      <c r="M3529">
        <v>0.68305203601996711</v>
      </c>
      <c r="N3529">
        <v>1</v>
      </c>
      <c r="O3529">
        <v>3182</v>
      </c>
      <c r="P3529" s="165" t="s">
        <v>10748</v>
      </c>
    </row>
    <row r="3530" spans="2:16" ht="18.5" thickBot="1">
      <c r="B3530" s="14">
        <v>350</v>
      </c>
      <c r="K3530" s="145" t="str">
        <f>lang!A739</f>
        <v>사회보험 사업★★</v>
      </c>
      <c r="L3530" t="s">
        <v>1941</v>
      </c>
      <c r="M3530">
        <v>2.0848281969033988</v>
      </c>
      <c r="N3530">
        <v>2</v>
      </c>
      <c r="O3530">
        <v>3183</v>
      </c>
      <c r="P3530" s="165" t="s">
        <v>10749</v>
      </c>
    </row>
    <row r="3531" spans="2:16" ht="18.5" thickBot="1">
      <c r="B3531" s="14">
        <v>351</v>
      </c>
      <c r="K3531" s="145" t="str">
        <f>lang!A740</f>
        <v>사회복지(국공립)★★</v>
      </c>
      <c r="L3531" t="s">
        <v>1943</v>
      </c>
      <c r="M3531">
        <v>1.08095542052784</v>
      </c>
      <c r="N3531">
        <v>1</v>
      </c>
      <c r="O3531">
        <v>3185</v>
      </c>
      <c r="P3531" s="165" t="s">
        <v>10750</v>
      </c>
    </row>
    <row r="3532" spans="2:16" ht="18.5" thickBot="1">
      <c r="B3532" s="14">
        <v>352</v>
      </c>
      <c r="K3532" s="145" t="str">
        <f>lang!A741</f>
        <v>사회복지(비영리)★</v>
      </c>
      <c r="L3532" t="s">
        <v>1945</v>
      </c>
      <c r="M3532">
        <v>1.059193141727774</v>
      </c>
      <c r="N3532">
        <v>1</v>
      </c>
      <c r="O3532">
        <v>3186</v>
      </c>
      <c r="P3532" s="165" t="s">
        <v>10751</v>
      </c>
    </row>
    <row r="3533" spans="2:16" ht="18.5" thickBot="1">
      <c r="B3533" s="14">
        <v>353</v>
      </c>
      <c r="K3533" s="145" t="str">
        <f>lang!A742</f>
        <v>사회 복지</v>
      </c>
      <c r="L3533" t="s">
        <v>1947</v>
      </c>
      <c r="M3533">
        <v>0.70284672676053339</v>
      </c>
      <c r="N3533">
        <v>1</v>
      </c>
      <c r="O3533">
        <v>3187</v>
      </c>
      <c r="P3533" s="165" t="s">
        <v>10752</v>
      </c>
    </row>
    <row r="3534" spans="2:16" ht="18.5" thickBot="1">
      <c r="B3534" s="14">
        <v>354</v>
      </c>
      <c r="K3534" s="145" t="str">
        <f>lang!A743</f>
        <v>탁아소</v>
      </c>
      <c r="L3534" t="s">
        <v>1949</v>
      </c>
      <c r="M3534">
        <v>0.98621869100516424</v>
      </c>
      <c r="N3534">
        <v>0</v>
      </c>
      <c r="O3534">
        <v>3149</v>
      </c>
      <c r="P3534" s="165" t="s">
        <v>10753</v>
      </c>
    </row>
    <row r="3535" spans="2:16" ht="18.5" thickBot="1">
      <c r="B3535" s="14">
        <v>355</v>
      </c>
      <c r="K3535" s="145" t="str">
        <f>lang!A744</f>
        <v>개호(시설 서비스)</v>
      </c>
      <c r="L3535" t="s">
        <v>1951</v>
      </c>
      <c r="M3535">
        <v>1.1543046030459281</v>
      </c>
      <c r="N3535">
        <v>1</v>
      </c>
      <c r="O3535">
        <v>3188</v>
      </c>
      <c r="P3535" s="165" t="s">
        <v>10754</v>
      </c>
    </row>
    <row r="3536" spans="2:16" ht="18.5" thickBot="1">
      <c r="B3536" s="14">
        <v>356</v>
      </c>
      <c r="K3536" s="145" t="str">
        <f>lang!A745</f>
        <v>개호(시설 서비스 제외)</v>
      </c>
      <c r="L3536" t="s">
        <v>1953</v>
      </c>
      <c r="M3536">
        <v>1.095340186730495</v>
      </c>
      <c r="N3536">
        <v>1</v>
      </c>
      <c r="O3536">
        <v>3189</v>
      </c>
      <c r="P3536" s="165" t="s">
        <v>10755</v>
      </c>
    </row>
    <row r="3537" spans="2:16" ht="25.5" thickBot="1">
      <c r="B3537" s="14">
        <v>357</v>
      </c>
      <c r="K3537" s="145" t="str">
        <f>lang!A746</f>
        <v>회원제 기업단체</v>
      </c>
      <c r="L3537" t="s">
        <v>1955</v>
      </c>
      <c r="M3537">
        <v>0.91472626398967782</v>
      </c>
      <c r="N3537">
        <v>1</v>
      </c>
      <c r="O3537">
        <v>3190</v>
      </c>
      <c r="P3537" s="165" t="s">
        <v>10756</v>
      </c>
    </row>
    <row r="3538" spans="2:16" ht="63" thickBot="1">
      <c r="B3538" s="14">
        <v>358</v>
      </c>
      <c r="K3538" s="145" t="str">
        <f>lang!A747</f>
        <v>대가계 민간 비영리 단체(별게 제외) ★</v>
      </c>
      <c r="L3538" t="s">
        <v>1957</v>
      </c>
      <c r="M3538">
        <v>0.8785618249731757</v>
      </c>
      <c r="N3538">
        <v>1</v>
      </c>
      <c r="O3538">
        <v>3191</v>
      </c>
      <c r="P3538" s="165" t="s">
        <v>10757</v>
      </c>
    </row>
    <row r="3539" spans="2:16" ht="25.5" thickBot="1">
      <c r="B3539" s="14">
        <v>359</v>
      </c>
      <c r="K3539" s="145" t="str">
        <f>lang!A748</f>
        <v>물품 임대업(대차를 제외한다.)</v>
      </c>
      <c r="L3539" t="s">
        <v>1959</v>
      </c>
      <c r="M3539">
        <v>0.53952922133558201</v>
      </c>
      <c r="N3539">
        <v>11</v>
      </c>
      <c r="O3539">
        <v>3192</v>
      </c>
      <c r="P3539" s="165" t="s">
        <v>10758</v>
      </c>
    </row>
    <row r="3540" spans="2:16" ht="88" thickBot="1">
      <c r="B3540" s="14">
        <v>360</v>
      </c>
      <c r="K3540" s="145" t="str">
        <f>lang!A749</f>
        <v>대여 자동차업</v>
      </c>
      <c r="L3540" t="s">
        <v>1961</v>
      </c>
      <c r="M3540">
        <v>1.0256855246836301</v>
      </c>
      <c r="N3540">
        <v>2</v>
      </c>
      <c r="O3540">
        <v>3203</v>
      </c>
      <c r="P3540" s="165" t="s">
        <v>10759</v>
      </c>
    </row>
    <row r="3541" spans="2:16" ht="38" thickBot="1">
      <c r="B3541" s="14">
        <v>361</v>
      </c>
      <c r="K3541" s="145" t="str">
        <f>lang!A750</f>
        <v>광고</v>
      </c>
      <c r="L3541" t="s">
        <v>1962</v>
      </c>
      <c r="M3541">
        <v>1.002822065177515</v>
      </c>
      <c r="N3541">
        <v>10</v>
      </c>
      <c r="O3541">
        <v>3205</v>
      </c>
      <c r="P3541" s="165" t="s">
        <v>10760</v>
      </c>
    </row>
    <row r="3542" spans="2:16" ht="25.5" thickBot="1">
      <c r="B3542" s="14">
        <v>362</v>
      </c>
      <c r="K3542" s="145" t="str">
        <f>lang!A751</f>
        <v>자동차 정비</v>
      </c>
      <c r="L3542" t="s">
        <v>1964</v>
      </c>
      <c r="M3542">
        <v>1.3744896284930641</v>
      </c>
      <c r="N3542">
        <v>5</v>
      </c>
      <c r="O3542">
        <v>3215</v>
      </c>
      <c r="P3542" s="165" t="s">
        <v>10761</v>
      </c>
    </row>
    <row r="3543" spans="2:16" ht="38" thickBot="1">
      <c r="B3543" s="14">
        <v>363</v>
      </c>
      <c r="K3543" s="145" t="str">
        <f>lang!A752</f>
        <v>기계 수리</v>
      </c>
      <c r="L3543" t="s">
        <v>1966</v>
      </c>
      <c r="M3543">
        <v>1.568240599500579</v>
      </c>
      <c r="N3543">
        <v>5</v>
      </c>
      <c r="O3543">
        <v>3220</v>
      </c>
      <c r="P3543" s="165" t="s">
        <v>10762</v>
      </c>
    </row>
    <row r="3544" spans="2:16" ht="38" thickBot="1">
      <c r="B3544" s="14">
        <v>364</v>
      </c>
      <c r="K3544" s="145" t="str">
        <f>lang!A753</f>
        <v>법무, 재무, 회계 서비스</v>
      </c>
      <c r="L3544" t="s">
        <v>1968</v>
      </c>
      <c r="M3544">
        <v>0.37775935980680658</v>
      </c>
      <c r="N3544">
        <v>3</v>
      </c>
      <c r="O3544">
        <v>3225</v>
      </c>
      <c r="P3544" s="165" t="s">
        <v>10763</v>
      </c>
    </row>
    <row r="3545" spans="2:16" ht="18.5" thickBot="1">
      <c r="B3545" s="14">
        <v>365</v>
      </c>
      <c r="K3545" s="145" t="str">
        <f>lang!A754</f>
        <v>토목 건축 서비스</v>
      </c>
      <c r="L3545" t="s">
        <v>1970</v>
      </c>
      <c r="M3545">
        <v>0.93464572728851414</v>
      </c>
      <c r="N3545">
        <v>1</v>
      </c>
      <c r="O3545">
        <v>3228</v>
      </c>
      <c r="P3545" s="165" t="s">
        <v>10764</v>
      </c>
    </row>
    <row r="3546" spans="2:16" ht="18.5" thickBot="1">
      <c r="B3546" s="14">
        <v>366</v>
      </c>
      <c r="K3546" s="145" t="str">
        <f>lang!A755</f>
        <v>노동자 파견 서비스</v>
      </c>
      <c r="L3546" t="s">
        <v>1972</v>
      </c>
      <c r="M3546">
        <v>7.311850124472577E-2</v>
      </c>
      <c r="N3546">
        <v>1</v>
      </c>
      <c r="O3546">
        <v>3229</v>
      </c>
      <c r="P3546" s="165" t="s">
        <v>10765</v>
      </c>
    </row>
    <row r="3547" spans="2:16" ht="18.5" thickBot="1">
      <c r="B3547" s="14">
        <v>367</v>
      </c>
      <c r="K3547" s="145" t="str">
        <f>lang!A756</f>
        <v>건물 서비스</v>
      </c>
      <c r="L3547" t="s">
        <v>1974</v>
      </c>
      <c r="M3547">
        <v>0.53238794486476981</v>
      </c>
      <c r="N3547">
        <v>2</v>
      </c>
      <c r="O3547">
        <v>3230</v>
      </c>
      <c r="P3547" s="165" t="s">
        <v>10766</v>
      </c>
    </row>
    <row r="3548" spans="2:16" ht="25.5" thickBot="1">
      <c r="B3548" s="14">
        <v>368</v>
      </c>
      <c r="K3548" s="145" t="str">
        <f>lang!A757</f>
        <v>경비업</v>
      </c>
      <c r="L3548" t="s">
        <v>1976</v>
      </c>
      <c r="M3548">
        <v>0.39720976285702542</v>
      </c>
      <c r="N3548">
        <v>1</v>
      </c>
      <c r="O3548">
        <v>3232</v>
      </c>
      <c r="P3548" s="165" t="s">
        <v>10767</v>
      </c>
    </row>
    <row r="3549" spans="2:16" ht="18.5" thickBot="1">
      <c r="B3549" s="14">
        <v>369</v>
      </c>
      <c r="K3549" s="145" t="str">
        <f>lang!A758</f>
        <v>기타 대 사업소 서비스</v>
      </c>
      <c r="L3549" t="s">
        <v>1977</v>
      </c>
      <c r="M3549">
        <v>0.39219981203297638</v>
      </c>
      <c r="N3549">
        <v>10</v>
      </c>
      <c r="O3549">
        <v>3233</v>
      </c>
      <c r="P3549" s="165" t="s">
        <v>10768</v>
      </c>
    </row>
    <row r="3550" spans="2:16" ht="18.5" thickBot="1">
      <c r="B3550" s="14">
        <v>370</v>
      </c>
      <c r="K3550" s="145" t="str">
        <f>lang!A759</f>
        <v>숙박업</v>
      </c>
      <c r="L3550" t="s">
        <v>1978</v>
      </c>
      <c r="M3550">
        <v>3.1211649257012022</v>
      </c>
      <c r="N3550">
        <v>1</v>
      </c>
      <c r="O3550">
        <v>3243</v>
      </c>
      <c r="P3550" s="165" t="s">
        <v>10769</v>
      </c>
    </row>
    <row r="3551" spans="2:16" ht="18.5" thickBot="1">
      <c r="B3551" s="14">
        <v>371</v>
      </c>
      <c r="K3551" s="145" t="str">
        <f>lang!A760</f>
        <v>음식점</v>
      </c>
      <c r="L3551" t="s">
        <v>1980</v>
      </c>
      <c r="M3551">
        <v>2.1125844878891038</v>
      </c>
      <c r="N3551">
        <v>1</v>
      </c>
      <c r="O3551">
        <v>3244</v>
      </c>
      <c r="P3551" s="165" t="s">
        <v>10770</v>
      </c>
    </row>
    <row r="3552" spans="2:16" ht="18.5" thickBot="1">
      <c r="B3552" s="14">
        <v>372</v>
      </c>
      <c r="K3552" s="145" t="str">
        <f>lang!A761</f>
        <v>운반·배달 음식 서비스</v>
      </c>
      <c r="L3552" t="s">
        <v>1982</v>
      </c>
      <c r="M3552">
        <v>1.8887716404807331</v>
      </c>
      <c r="N3552">
        <v>0</v>
      </c>
      <c r="O3552">
        <v>3244</v>
      </c>
      <c r="P3552" s="165" t="s">
        <v>10771</v>
      </c>
    </row>
    <row r="3553" spans="2:16" ht="63" thickBot="1">
      <c r="B3553" s="14">
        <v>373</v>
      </c>
      <c r="K3553" s="145" t="str">
        <f>lang!A762</f>
        <v>세탁업</v>
      </c>
      <c r="L3553" t="s">
        <v>1984</v>
      </c>
      <c r="M3553">
        <v>2.271312655423765</v>
      </c>
      <c r="N3553">
        <v>3</v>
      </c>
      <c r="O3553">
        <v>3245</v>
      </c>
      <c r="P3553" s="165" t="s">
        <v>10772</v>
      </c>
    </row>
    <row r="3554" spans="2:16" ht="18.5" thickBot="1">
      <c r="B3554" s="14">
        <v>374</v>
      </c>
      <c r="K3554" s="145" t="str">
        <f>lang!A763</f>
        <v>이용업</v>
      </c>
      <c r="L3554" t="s">
        <v>1986</v>
      </c>
      <c r="M3554">
        <v>1.6201657320610761</v>
      </c>
      <c r="N3554">
        <v>1</v>
      </c>
      <c r="O3554">
        <v>3248</v>
      </c>
      <c r="P3554" s="165" t="s">
        <v>10773</v>
      </c>
    </row>
    <row r="3555" spans="2:16" ht="18.5" thickBot="1">
      <c r="B3555" s="14">
        <v>375</v>
      </c>
      <c r="K3555" s="145" t="str">
        <f>lang!A764</f>
        <v>미용업</v>
      </c>
      <c r="L3555" t="s">
        <v>1988</v>
      </c>
      <c r="M3555">
        <v>1.1941177896975379</v>
      </c>
      <c r="N3555">
        <v>1</v>
      </c>
      <c r="O3555">
        <v>3249</v>
      </c>
      <c r="P3555" s="165" t="s">
        <v>10774</v>
      </c>
    </row>
    <row r="3556" spans="2:16" ht="18.5" thickBot="1">
      <c r="B3556" s="14">
        <v>376</v>
      </c>
      <c r="K3556" s="145" t="str">
        <f>lang!A765</f>
        <v>목욕업</v>
      </c>
      <c r="L3556" t="s">
        <v>1990</v>
      </c>
      <c r="M3556">
        <v>9.7849738497593108</v>
      </c>
      <c r="N3556">
        <v>1</v>
      </c>
      <c r="O3556">
        <v>3250</v>
      </c>
      <c r="P3556" s="165" t="s">
        <v>10775</v>
      </c>
    </row>
    <row r="3557" spans="2:16" ht="25.5" thickBot="1">
      <c r="B3557" s="14">
        <v>377</v>
      </c>
      <c r="K3557" s="145" t="str">
        <f>lang!A766</f>
        <v>그 외의 세탁・이용・미용・욕조업</v>
      </c>
      <c r="L3557" t="s">
        <v>1992</v>
      </c>
      <c r="M3557">
        <v>1.38667290058642</v>
      </c>
      <c r="N3557">
        <v>3</v>
      </c>
      <c r="O3557">
        <v>3251</v>
      </c>
      <c r="P3557" s="165" t="s">
        <v>10776</v>
      </c>
    </row>
    <row r="3558" spans="2:16" ht="25.5" thickBot="1">
      <c r="B3558" s="14">
        <v>378</v>
      </c>
      <c r="K3558" s="145" t="str">
        <f>lang!A767</f>
        <v>영화관</v>
      </c>
      <c r="L3558" t="s">
        <v>1994</v>
      </c>
      <c r="M3558">
        <v>3.960632376761513</v>
      </c>
      <c r="N3558">
        <v>1</v>
      </c>
      <c r="O3558">
        <v>3254</v>
      </c>
      <c r="P3558" s="165" t="s">
        <v>10777</v>
      </c>
    </row>
    <row r="3559" spans="2:16" ht="25.5" thickBot="1">
      <c r="B3559" s="14">
        <v>379</v>
      </c>
      <c r="K3559" s="145" t="str">
        <f>lang!A768</f>
        <v>흥행장(영화관 제외) · 흥행단</v>
      </c>
      <c r="L3559" t="s">
        <v>1996</v>
      </c>
      <c r="M3559">
        <v>1.1205919301532481</v>
      </c>
      <c r="N3559">
        <v>1</v>
      </c>
      <c r="O3559">
        <v>3255</v>
      </c>
      <c r="P3559" s="165" t="s">
        <v>10778</v>
      </c>
    </row>
    <row r="3560" spans="2:16" ht="38" thickBot="1">
      <c r="B3560" s="14">
        <v>380</v>
      </c>
      <c r="K3560" s="145" t="str">
        <f>lang!A769</f>
        <v>경륜·경마 등의 경주장·경기단</v>
      </c>
      <c r="L3560" t="s">
        <v>1998</v>
      </c>
      <c r="M3560">
        <v>1.3459503544335381</v>
      </c>
      <c r="N3560">
        <v>1</v>
      </c>
      <c r="O3560">
        <v>3256</v>
      </c>
      <c r="P3560" s="165" t="s">
        <v>10779</v>
      </c>
    </row>
    <row r="3561" spans="2:16" ht="38" thickBot="1">
      <c r="B3561" s="14">
        <v>381</v>
      </c>
      <c r="K3561" s="145" t="str">
        <f>lang!A770</f>
        <v>스포츠 시설 제공업·공원·유원지</v>
      </c>
      <c r="L3561" t="s">
        <v>2000</v>
      </c>
      <c r="M3561">
        <v>1.569287869987229</v>
      </c>
      <c r="N3561">
        <v>8</v>
      </c>
      <c r="O3561">
        <v>3257</v>
      </c>
      <c r="P3561" s="165" t="s">
        <v>10780</v>
      </c>
    </row>
    <row r="3562" spans="2:16" ht="25.5" thickBot="1">
      <c r="B3562" s="14">
        <v>382</v>
      </c>
      <c r="K3562" s="145" t="str">
        <f>lang!A771</f>
        <v>유희장</v>
      </c>
      <c r="L3562" t="s">
        <v>2002</v>
      </c>
      <c r="M3562">
        <v>2.1208668032429459</v>
      </c>
      <c r="N3562">
        <v>1</v>
      </c>
      <c r="O3562">
        <v>3265</v>
      </c>
      <c r="P3562" s="165" t="s">
        <v>10781</v>
      </c>
    </row>
    <row r="3563" spans="2:16" ht="25.5" thickBot="1">
      <c r="B3563" s="14">
        <v>383</v>
      </c>
      <c r="K3563" s="145" t="str">
        <f>lang!A772</f>
        <v>기타 엔터테인먼트</v>
      </c>
      <c r="L3563" t="s">
        <v>2004</v>
      </c>
      <c r="M3563">
        <v>2.0257247120601298</v>
      </c>
      <c r="N3563">
        <v>3</v>
      </c>
      <c r="O3563">
        <v>3266</v>
      </c>
      <c r="P3563" s="165" t="s">
        <v>10782</v>
      </c>
    </row>
    <row r="3564" spans="2:16" ht="18.5" thickBot="1">
      <c r="B3564" s="14">
        <v>384</v>
      </c>
      <c r="K3564" s="145" t="str">
        <f>lang!A773</f>
        <v>사진업</v>
      </c>
      <c r="L3564" t="s">
        <v>2006</v>
      </c>
      <c r="M3564">
        <v>1.0083229728703911</v>
      </c>
      <c r="N3564">
        <v>1</v>
      </c>
      <c r="O3564">
        <v>3269</v>
      </c>
      <c r="P3564" s="165" t="s">
        <v>10783</v>
      </c>
    </row>
    <row r="3565" spans="2:16" ht="25.5" thickBot="1">
      <c r="B3565" s="14">
        <v>385</v>
      </c>
      <c r="K3565" s="145" t="str">
        <f>lang!A774</f>
        <v>관혼장 제업</v>
      </c>
      <c r="L3565" t="s">
        <v>2008</v>
      </c>
      <c r="M3565">
        <v>2.2630852074526748</v>
      </c>
      <c r="N3565">
        <v>5</v>
      </c>
      <c r="O3565">
        <v>3270</v>
      </c>
      <c r="P3565" s="165" t="s">
        <v>10784</v>
      </c>
    </row>
    <row r="3566" spans="2:16" ht="25.5" thickBot="1">
      <c r="B3566" s="14">
        <v>386</v>
      </c>
      <c r="K3566" s="145" t="str">
        <f>lang!A775</f>
        <v>개인교수업</v>
      </c>
      <c r="L3566" t="s">
        <v>2010</v>
      </c>
      <c r="M3566">
        <v>0.96156832502595357</v>
      </c>
      <c r="N3566">
        <v>8</v>
      </c>
      <c r="O3566">
        <v>3275</v>
      </c>
      <c r="P3566" s="165" t="s">
        <v>10785</v>
      </c>
    </row>
    <row r="3567" spans="2:16" ht="18.5" thickBot="1">
      <c r="B3567" s="14">
        <v>387</v>
      </c>
      <c r="K3567" s="145" t="str">
        <f>lang!A776</f>
        <v>각종 수리업(별게 제외)</v>
      </c>
      <c r="L3567" t="s">
        <v>2012</v>
      </c>
      <c r="M3567">
        <v>1.509649961821141</v>
      </c>
      <c r="N3567">
        <v>2</v>
      </c>
      <c r="O3567">
        <v>3283</v>
      </c>
      <c r="P3567" s="165" t="s">
        <v>10786</v>
      </c>
    </row>
    <row r="3568" spans="2:16" ht="18.5" thickBot="1">
      <c r="B3568" s="14">
        <v>388</v>
      </c>
      <c r="K3568" s="145" t="str">
        <f>lang!A777</f>
        <v>기타 대 개인 서비스</v>
      </c>
      <c r="L3568" t="s">
        <v>2013</v>
      </c>
      <c r="M3568">
        <v>0.92958741523081423</v>
      </c>
      <c r="N3568">
        <v>5</v>
      </c>
      <c r="O3568">
        <v>3285</v>
      </c>
      <c r="P3568" s="165" t="s">
        <v>10783</v>
      </c>
    </row>
    <row r="3569" spans="2:16" ht="50.5" thickBot="1">
      <c r="B3569" s="14">
        <v>389</v>
      </c>
      <c r="K3569" s="145" t="str">
        <f>lang!A778</f>
        <v>사무용품</v>
      </c>
      <c r="L3569" t="s">
        <v>2014</v>
      </c>
      <c r="M3569">
        <v>2.785647374781512</v>
      </c>
      <c r="N3569">
        <v>1</v>
      </c>
      <c r="O3569">
        <v>3290</v>
      </c>
      <c r="P3569" s="165" t="s">
        <v>10787</v>
      </c>
    </row>
    <row r="3570" spans="2:16" ht="25.5" thickBot="1">
      <c r="B3570" s="14">
        <v>390</v>
      </c>
      <c r="K3570" s="145" t="str">
        <f>lang!A779</f>
        <v>분류 불명</v>
      </c>
      <c r="L3570" t="s">
        <v>2015</v>
      </c>
      <c r="M3570">
        <v>2.0025555059335489</v>
      </c>
      <c r="N3570">
        <v>1</v>
      </c>
      <c r="O3570">
        <v>3291</v>
      </c>
      <c r="P3570" s="165" t="s">
        <v>3907</v>
      </c>
    </row>
    <row r="3571" spans="2:16" ht="18.5" thickBot="1">
      <c r="B3571" s="14">
        <v>391</v>
      </c>
      <c r="P3571" s="165" t="s">
        <v>10783</v>
      </c>
    </row>
    <row r="3572" spans="2:16" ht="38" thickBot="1">
      <c r="B3572" s="14">
        <v>392</v>
      </c>
      <c r="P3572" s="165" t="s">
        <v>10788</v>
      </c>
    </row>
    <row r="3573" spans="2:16" ht="25.5" thickBot="1">
      <c r="B3573" s="14">
        <v>393</v>
      </c>
      <c r="K3573" t="str">
        <f>K3426</f>
        <v>철도 차량</v>
      </c>
      <c r="L3573" t="s">
        <v>1753</v>
      </c>
      <c r="M3573">
        <v>3.29153761557588</v>
      </c>
      <c r="N3573">
        <v>8</v>
      </c>
      <c r="O3573">
        <v>2708</v>
      </c>
      <c r="P3573" s="165" t="s">
        <v>3908</v>
      </c>
    </row>
    <row r="3574" spans="2:16" ht="18.5" thickBot="1">
      <c r="B3574" s="14">
        <v>394</v>
      </c>
      <c r="K3574" t="str">
        <f>K3427</f>
        <v>철도 차량 수리</v>
      </c>
      <c r="L3574" t="s">
        <v>1755</v>
      </c>
      <c r="M3574">
        <v>3.4355280743729431</v>
      </c>
      <c r="N3574">
        <v>2</v>
      </c>
      <c r="O3574">
        <v>2716</v>
      </c>
      <c r="P3574" s="165" t="s">
        <v>10783</v>
      </c>
    </row>
    <row r="3575" spans="2:16" ht="38" thickBot="1">
      <c r="B3575" s="14">
        <v>395</v>
      </c>
      <c r="K3575" t="str">
        <f>K3428</f>
        <v>항공기</v>
      </c>
      <c r="L3575" t="s">
        <v>1757</v>
      </c>
      <c r="M3575">
        <v>1.2566372242027559</v>
      </c>
      <c r="N3575">
        <v>14</v>
      </c>
      <c r="O3575">
        <v>2718</v>
      </c>
      <c r="P3575" s="165" t="s">
        <v>10789</v>
      </c>
    </row>
    <row r="3576" spans="2:16" ht="25.5" thickBot="1">
      <c r="B3576" s="14">
        <v>396</v>
      </c>
      <c r="K3576" t="str">
        <f>K3429</f>
        <v>항공기 수리</v>
      </c>
      <c r="L3576" t="s">
        <v>1759</v>
      </c>
      <c r="M3576">
        <v>0.48490465312910169</v>
      </c>
      <c r="N3576">
        <v>1</v>
      </c>
      <c r="O3576">
        <v>2732</v>
      </c>
      <c r="P3576" s="165" t="s">
        <v>10790</v>
      </c>
    </row>
    <row r="3577" spans="2:16" ht="25.5" thickBot="1">
      <c r="B3577" s="14">
        <v>397</v>
      </c>
      <c r="K3577" t="str">
        <f>K3431</f>
        <v>기타 운송 기계</v>
      </c>
      <c r="L3577" t="s">
        <v>1763</v>
      </c>
      <c r="M3577">
        <v>3.2477918251918991</v>
      </c>
      <c r="N3577">
        <v>11</v>
      </c>
      <c r="O3577">
        <v>2739</v>
      </c>
      <c r="P3577" s="165" t="s">
        <v>10791</v>
      </c>
    </row>
    <row r="3578" spans="2:16" ht="18.5" thickBot="1">
      <c r="B3578" s="14">
        <v>398</v>
      </c>
      <c r="P3578" s="165" t="s">
        <v>10783</v>
      </c>
    </row>
    <row r="3579" spans="2:16" ht="38" thickBot="1">
      <c r="B3579" s="14">
        <v>399</v>
      </c>
      <c r="P3579" s="165" t="s">
        <v>10792</v>
      </c>
    </row>
    <row r="3580" spans="2:16" ht="18.5" thickBot="1">
      <c r="B3580" s="14">
        <v>400</v>
      </c>
      <c r="P3580" s="165" t="s">
        <v>10793</v>
      </c>
    </row>
    <row r="3581" spans="2:16" ht="18.5" thickBot="1">
      <c r="B3581" s="14">
        <v>401</v>
      </c>
      <c r="P3581" s="165" t="s">
        <v>10794</v>
      </c>
    </row>
    <row r="3582" spans="2:16" ht="25.5" thickBot="1">
      <c r="B3582" s="14">
        <v>402</v>
      </c>
      <c r="P3582" s="165" t="s">
        <v>10795</v>
      </c>
    </row>
    <row r="3583" spans="2:16" ht="18.5" thickBot="1">
      <c r="B3583" s="14">
        <v>403</v>
      </c>
      <c r="P3583" s="165" t="s">
        <v>10796</v>
      </c>
    </row>
    <row r="3584" spans="2:16" ht="18.5" thickBot="1">
      <c r="B3584" s="14">
        <v>404</v>
      </c>
      <c r="P3584" s="165" t="s">
        <v>10797</v>
      </c>
    </row>
    <row r="3585" spans="2:16" ht="18.5" thickBot="1">
      <c r="B3585" s="14">
        <v>405</v>
      </c>
      <c r="P3585" s="165" t="s">
        <v>3912</v>
      </c>
    </row>
    <row r="3586" spans="2:16" ht="38" thickBot="1">
      <c r="B3586" s="14">
        <v>406</v>
      </c>
      <c r="P3586" s="165" t="s">
        <v>10798</v>
      </c>
    </row>
    <row r="3587" spans="2:16" ht="25.5" thickBot="1">
      <c r="B3587" s="14">
        <v>407</v>
      </c>
      <c r="P3587" s="165" t="s">
        <v>10799</v>
      </c>
    </row>
    <row r="3588" spans="2:16" ht="18.5" thickBot="1">
      <c r="B3588" s="14">
        <v>408</v>
      </c>
      <c r="P3588" s="165" t="s">
        <v>10800</v>
      </c>
    </row>
    <row r="3589" spans="2:16" ht="18.5" thickBot="1">
      <c r="B3589" s="14">
        <v>409</v>
      </c>
      <c r="P3589" s="165" t="s">
        <v>10801</v>
      </c>
    </row>
    <row r="3590" spans="2:16" ht="18.5" thickBot="1">
      <c r="B3590" s="14">
        <v>410</v>
      </c>
      <c r="P3590" s="165" t="s">
        <v>10802</v>
      </c>
    </row>
    <row r="3591" spans="2:16" ht="25.5" thickBot="1">
      <c r="B3591" s="14">
        <v>411</v>
      </c>
      <c r="P3591" s="165" t="s">
        <v>10803</v>
      </c>
    </row>
    <row r="3592" spans="2:16" ht="38" thickBot="1">
      <c r="B3592" s="14">
        <v>412</v>
      </c>
      <c r="P3592" s="165" t="s">
        <v>10804</v>
      </c>
    </row>
    <row r="3593" spans="2:16" ht="38" thickBot="1">
      <c r="B3593" s="14">
        <v>413</v>
      </c>
      <c r="P3593" s="165" t="s">
        <v>10805</v>
      </c>
    </row>
    <row r="3594" spans="2:16" ht="18.5" thickBot="1">
      <c r="B3594" s="14">
        <v>414</v>
      </c>
      <c r="P3594" s="165" t="s">
        <v>10806</v>
      </c>
    </row>
    <row r="3595" spans="2:16" ht="18.5" thickBot="1">
      <c r="B3595" s="14">
        <v>415</v>
      </c>
      <c r="P3595" s="165" t="s">
        <v>10807</v>
      </c>
    </row>
    <row r="3596" spans="2:16" ht="18.5" thickBot="1">
      <c r="B3596" s="14">
        <v>416</v>
      </c>
      <c r="P3596" s="165" t="s">
        <v>10808</v>
      </c>
    </row>
    <row r="3597" spans="2:16" ht="18.5" thickBot="1">
      <c r="B3597" s="14">
        <v>417</v>
      </c>
      <c r="P3597" s="165" t="s">
        <v>10809</v>
      </c>
    </row>
    <row r="3598" spans="2:16" ht="18.5" thickBot="1">
      <c r="B3598" s="14">
        <v>418</v>
      </c>
      <c r="P3598" s="165" t="s">
        <v>10810</v>
      </c>
    </row>
    <row r="3599" spans="2:16" ht="18.5" thickBot="1">
      <c r="B3599" s="14">
        <v>419</v>
      </c>
      <c r="P3599" s="165" t="s">
        <v>10811</v>
      </c>
    </row>
    <row r="3600" spans="2:16" ht="18.5" thickBot="1">
      <c r="B3600" s="14">
        <v>420</v>
      </c>
      <c r="P3600" s="165" t="s">
        <v>10812</v>
      </c>
    </row>
    <row r="3601" spans="2:16" ht="18.5" thickBot="1">
      <c r="B3601" s="14">
        <v>421</v>
      </c>
      <c r="P3601" s="165" t="s">
        <v>10813</v>
      </c>
    </row>
    <row r="3602" spans="2:16" ht="18.5" thickBot="1">
      <c r="B3602" s="14">
        <v>422</v>
      </c>
      <c r="P3602" s="165" t="s">
        <v>10814</v>
      </c>
    </row>
    <row r="3603" spans="2:16" ht="18.5" thickBot="1">
      <c r="B3603" s="14">
        <v>423</v>
      </c>
      <c r="P3603" s="165" t="s">
        <v>10815</v>
      </c>
    </row>
    <row r="3604" spans="2:16" ht="18.5" thickBot="1">
      <c r="B3604" s="14">
        <v>424</v>
      </c>
      <c r="P3604" s="165" t="s">
        <v>10816</v>
      </c>
    </row>
    <row r="3605" spans="2:16" ht="18.5" thickBot="1">
      <c r="B3605" s="14">
        <v>425</v>
      </c>
      <c r="P3605" s="165" t="s">
        <v>10817</v>
      </c>
    </row>
    <row r="3606" spans="2:16" ht="25.5" thickBot="1">
      <c r="B3606" s="14">
        <v>426</v>
      </c>
      <c r="P3606" s="165" t="s">
        <v>10818</v>
      </c>
    </row>
    <row r="3607" spans="2:16" ht="25.5" thickBot="1">
      <c r="B3607" s="14">
        <v>427</v>
      </c>
      <c r="P3607" s="165" t="s">
        <v>10819</v>
      </c>
    </row>
    <row r="3608" spans="2:16" ht="25.5" thickBot="1">
      <c r="B3608" s="14">
        <v>428</v>
      </c>
      <c r="P3608" s="165" t="s">
        <v>10820</v>
      </c>
    </row>
    <row r="3609" spans="2:16" ht="25.5" thickBot="1">
      <c r="B3609" s="14">
        <v>429</v>
      </c>
      <c r="P3609" s="165" t="s">
        <v>10821</v>
      </c>
    </row>
    <row r="3610" spans="2:16" ht="25.5" thickBot="1">
      <c r="B3610" s="14">
        <v>430</v>
      </c>
      <c r="P3610" s="165" t="s">
        <v>10822</v>
      </c>
    </row>
    <row r="3611" spans="2:16" ht="18.5" thickBot="1">
      <c r="B3611" s="14">
        <v>431</v>
      </c>
      <c r="P3611" s="165" t="s">
        <v>10823</v>
      </c>
    </row>
    <row r="3612" spans="2:16" ht="25.5" thickBot="1">
      <c r="B3612" s="14">
        <v>432</v>
      </c>
      <c r="P3612" s="165" t="s">
        <v>10824</v>
      </c>
    </row>
    <row r="3613" spans="2:16" ht="38" thickBot="1">
      <c r="B3613" s="14">
        <v>433</v>
      </c>
      <c r="P3613" s="165" t="s">
        <v>10825</v>
      </c>
    </row>
    <row r="3614" spans="2:16" ht="38" thickBot="1">
      <c r="B3614" s="14">
        <v>434</v>
      </c>
      <c r="P3614" s="165" t="s">
        <v>10826</v>
      </c>
    </row>
    <row r="3615" spans="2:16" ht="25.5" thickBot="1">
      <c r="B3615" s="14">
        <v>435</v>
      </c>
      <c r="P3615" s="165" t="s">
        <v>10827</v>
      </c>
    </row>
    <row r="3616" spans="2:16" ht="25.5" thickBot="1">
      <c r="B3616" s="14">
        <v>436</v>
      </c>
      <c r="P3616" s="165" t="s">
        <v>10828</v>
      </c>
    </row>
    <row r="3617" spans="2:16" ht="25.5" thickBot="1">
      <c r="B3617" s="14">
        <v>437</v>
      </c>
      <c r="P3617" s="165" t="s">
        <v>10829</v>
      </c>
    </row>
    <row r="3618" spans="2:16" ht="25.5" thickBot="1">
      <c r="B3618" s="14">
        <v>438</v>
      </c>
      <c r="P3618" s="165" t="s">
        <v>10830</v>
      </c>
    </row>
    <row r="3619" spans="2:16" ht="25.5" thickBot="1">
      <c r="B3619" s="14">
        <v>439</v>
      </c>
      <c r="P3619" s="165" t="s">
        <v>10831</v>
      </c>
    </row>
    <row r="3620" spans="2:16" ht="25.5" thickBot="1">
      <c r="B3620" s="14">
        <v>440</v>
      </c>
      <c r="P3620" s="165" t="s">
        <v>10832</v>
      </c>
    </row>
    <row r="3621" spans="2:16" ht="50.5" thickBot="1">
      <c r="B3621" s="14">
        <v>441</v>
      </c>
      <c r="P3621" s="165" t="s">
        <v>10833</v>
      </c>
    </row>
    <row r="3622" spans="2:16" ht="38" thickBot="1">
      <c r="B3622" s="14">
        <v>442</v>
      </c>
      <c r="P3622" s="165" t="s">
        <v>10834</v>
      </c>
    </row>
    <row r="3623" spans="2:16" ht="25.5" thickBot="1">
      <c r="B3623" s="14">
        <v>443</v>
      </c>
      <c r="P3623" s="165" t="s">
        <v>10835</v>
      </c>
    </row>
    <row r="3624" spans="2:16" ht="25.5" thickBot="1">
      <c r="B3624" s="14">
        <v>444</v>
      </c>
      <c r="P3624" s="165" t="s">
        <v>10836</v>
      </c>
    </row>
    <row r="3625" spans="2:16" ht="38" thickBot="1">
      <c r="B3625" s="14">
        <v>445</v>
      </c>
      <c r="P3625" s="165" t="s">
        <v>10837</v>
      </c>
    </row>
    <row r="3626" spans="2:16" ht="75.5" thickBot="1">
      <c r="B3626" s="14">
        <v>446</v>
      </c>
      <c r="P3626" s="165" t="s">
        <v>10838</v>
      </c>
    </row>
    <row r="3627" spans="2:16" ht="75.5" thickBot="1">
      <c r="B3627" s="14">
        <v>447</v>
      </c>
      <c r="P3627" s="165" t="s">
        <v>10839</v>
      </c>
    </row>
    <row r="3628" spans="2:16" ht="25.5" thickBot="1">
      <c r="B3628" s="14">
        <v>448</v>
      </c>
      <c r="P3628" s="165" t="s">
        <v>10840</v>
      </c>
    </row>
    <row r="3629" spans="2:16" ht="25.5" thickBot="1">
      <c r="B3629" s="14">
        <v>449</v>
      </c>
      <c r="P3629" s="165" t="s">
        <v>10841</v>
      </c>
    </row>
    <row r="3630" spans="2:16" ht="25.5" thickBot="1">
      <c r="B3630" s="14">
        <v>450</v>
      </c>
      <c r="P3630" s="165" t="s">
        <v>10842</v>
      </c>
    </row>
    <row r="3631" spans="2:16" ht="38" thickBot="1">
      <c r="B3631" s="14">
        <v>451</v>
      </c>
      <c r="P3631" s="165" t="s">
        <v>10843</v>
      </c>
    </row>
    <row r="3632" spans="2:16" ht="25.5" thickBot="1">
      <c r="B3632" s="14">
        <v>452</v>
      </c>
      <c r="P3632" s="165" t="s">
        <v>10844</v>
      </c>
    </row>
    <row r="3633" spans="2:16" ht="18.5" thickBot="1">
      <c r="B3633" s="14">
        <v>453</v>
      </c>
      <c r="P3633" s="165" t="s">
        <v>10845</v>
      </c>
    </row>
    <row r="3634" spans="2:16" ht="18.5" thickBot="1">
      <c r="B3634" s="14">
        <v>454</v>
      </c>
      <c r="P3634" s="165" t="s">
        <v>10846</v>
      </c>
    </row>
    <row r="3635" spans="2:16" ht="18.5" thickBot="1">
      <c r="B3635" s="14">
        <v>455</v>
      </c>
      <c r="P3635" s="165" t="s">
        <v>3917</v>
      </c>
    </row>
    <row r="3636" spans="2:16" ht="18.5" thickBot="1">
      <c r="B3636" s="14">
        <v>456</v>
      </c>
      <c r="P3636" s="165" t="s">
        <v>3917</v>
      </c>
    </row>
    <row r="3637" spans="2:16" ht="25.5" thickBot="1">
      <c r="B3637" s="14">
        <v>457</v>
      </c>
      <c r="P3637" s="165" t="s">
        <v>10847</v>
      </c>
    </row>
    <row r="3638" spans="2:16" ht="18.5" thickBot="1">
      <c r="B3638" s="14">
        <v>458</v>
      </c>
      <c r="P3638" s="165" t="s">
        <v>10848</v>
      </c>
    </row>
    <row r="3639" spans="2:16" ht="18.5" thickBot="1">
      <c r="B3639" s="14">
        <v>459</v>
      </c>
      <c r="P3639" s="165" t="s">
        <v>10849</v>
      </c>
    </row>
    <row r="3640" spans="2:16" ht="18.5" thickBot="1">
      <c r="B3640" s="14">
        <v>460</v>
      </c>
      <c r="P3640" s="165" t="s">
        <v>10850</v>
      </c>
    </row>
    <row r="3641" spans="2:16" ht="50.5" thickBot="1">
      <c r="B3641" s="14">
        <v>461</v>
      </c>
      <c r="P3641" s="165" t="s">
        <v>10851</v>
      </c>
    </row>
    <row r="3642" spans="2:16" ht="18.5" thickBot="1">
      <c r="B3642" s="14">
        <v>462</v>
      </c>
      <c r="P3642" s="165" t="s">
        <v>10852</v>
      </c>
    </row>
    <row r="3643" spans="2:16" ht="25.5" thickBot="1">
      <c r="B3643" s="14">
        <v>463</v>
      </c>
      <c r="P3643" s="165" t="s">
        <v>10853</v>
      </c>
    </row>
    <row r="3644" spans="2:16" ht="18.5" thickBot="1">
      <c r="B3644" s="14">
        <v>464</v>
      </c>
      <c r="P3644" s="165" t="s">
        <v>10854</v>
      </c>
    </row>
    <row r="3645" spans="2:16" ht="18.5" thickBot="1">
      <c r="B3645" s="14">
        <v>465</v>
      </c>
      <c r="P3645" s="165" t="s">
        <v>10855</v>
      </c>
    </row>
    <row r="3646" spans="2:16" ht="25.5" thickBot="1">
      <c r="B3646" s="14">
        <v>466</v>
      </c>
      <c r="P3646" s="165" t="s">
        <v>10856</v>
      </c>
    </row>
    <row r="3647" spans="2:16" ht="25.5" thickBot="1">
      <c r="B3647" s="14">
        <v>467</v>
      </c>
      <c r="P3647" s="165" t="s">
        <v>10857</v>
      </c>
    </row>
    <row r="3648" spans="2:16" ht="38" thickBot="1">
      <c r="B3648" s="14">
        <v>468</v>
      </c>
      <c r="P3648" s="165" t="s">
        <v>10858</v>
      </c>
    </row>
    <row r="3649" spans="2:16" ht="18.5" thickBot="1">
      <c r="B3649" s="14">
        <v>469</v>
      </c>
      <c r="P3649" s="165" t="s">
        <v>10859</v>
      </c>
    </row>
    <row r="3650" spans="2:16" ht="18.5" thickBot="1">
      <c r="B3650" s="14">
        <v>470</v>
      </c>
      <c r="P3650" s="165" t="s">
        <v>10860</v>
      </c>
    </row>
    <row r="3651" spans="2:16" ht="18.5" thickBot="1">
      <c r="B3651" s="14">
        <v>471</v>
      </c>
      <c r="P3651" s="165" t="s">
        <v>10861</v>
      </c>
    </row>
    <row r="3652" spans="2:16" ht="25.5" thickBot="1">
      <c r="B3652" s="14">
        <v>472</v>
      </c>
      <c r="P3652" s="165" t="s">
        <v>10862</v>
      </c>
    </row>
    <row r="3653" spans="2:16" ht="38" thickBot="1">
      <c r="B3653" s="14">
        <v>473</v>
      </c>
      <c r="P3653" s="165" t="s">
        <v>10863</v>
      </c>
    </row>
    <row r="3654" spans="2:16" ht="18.5" thickBot="1">
      <c r="B3654" s="14">
        <v>474</v>
      </c>
      <c r="P3654" s="165" t="s">
        <v>10864</v>
      </c>
    </row>
    <row r="3655" spans="2:16" ht="25.5" thickBot="1">
      <c r="B3655" s="14">
        <v>475</v>
      </c>
      <c r="P3655" s="165" t="s">
        <v>10865</v>
      </c>
    </row>
    <row r="3656" spans="2:16" ht="18.5" thickBot="1">
      <c r="B3656" s="14">
        <v>476</v>
      </c>
      <c r="P3656" s="165" t="s">
        <v>10866</v>
      </c>
    </row>
    <row r="3657" spans="2:16" ht="25.5" thickBot="1">
      <c r="B3657" s="14">
        <v>477</v>
      </c>
      <c r="P3657" s="165" t="s">
        <v>10867</v>
      </c>
    </row>
    <row r="3658" spans="2:16" ht="38" thickBot="1">
      <c r="B3658" s="14">
        <v>478</v>
      </c>
      <c r="P3658" s="165" t="s">
        <v>10868</v>
      </c>
    </row>
    <row r="3659" spans="2:16" ht="25.5" thickBot="1">
      <c r="B3659" s="14">
        <v>479</v>
      </c>
      <c r="P3659" s="165" t="s">
        <v>10869</v>
      </c>
    </row>
    <row r="3660" spans="2:16" ht="25.5" thickBot="1">
      <c r="B3660" s="14">
        <v>480</v>
      </c>
      <c r="P3660" s="165" t="s">
        <v>10870</v>
      </c>
    </row>
    <row r="3661" spans="2:16" ht="25.5" thickBot="1">
      <c r="B3661" s="14">
        <v>481</v>
      </c>
      <c r="P3661" s="165" t="s">
        <v>10871</v>
      </c>
    </row>
    <row r="3662" spans="2:16" ht="25.5" thickBot="1">
      <c r="B3662" s="14">
        <v>482</v>
      </c>
      <c r="P3662" s="165" t="s">
        <v>10872</v>
      </c>
    </row>
    <row r="3663" spans="2:16" ht="25.5" thickBot="1">
      <c r="B3663" s="14">
        <v>483</v>
      </c>
      <c r="P3663" s="165" t="s">
        <v>10873</v>
      </c>
    </row>
    <row r="3664" spans="2:16" ht="25.5" thickBot="1">
      <c r="B3664" s="14">
        <v>484</v>
      </c>
      <c r="P3664" s="165" t="s">
        <v>10874</v>
      </c>
    </row>
    <row r="3665" spans="2:16" ht="18.5" thickBot="1">
      <c r="B3665" s="14">
        <v>485</v>
      </c>
      <c r="P3665" s="165" t="s">
        <v>10875</v>
      </c>
    </row>
    <row r="3666" spans="2:16" ht="25.5" thickBot="1">
      <c r="B3666" s="14">
        <v>486</v>
      </c>
      <c r="P3666" s="165" t="s">
        <v>10876</v>
      </c>
    </row>
    <row r="3667" spans="2:16" ht="38" thickBot="1">
      <c r="B3667" s="14">
        <v>487</v>
      </c>
      <c r="P3667" s="165" t="s">
        <v>10877</v>
      </c>
    </row>
    <row r="3668" spans="2:16" ht="18.5" thickBot="1">
      <c r="B3668" s="14">
        <v>488</v>
      </c>
      <c r="P3668" s="165" t="s">
        <v>10878</v>
      </c>
    </row>
    <row r="3669" spans="2:16" ht="18.5" thickBot="1">
      <c r="B3669" s="14">
        <v>489</v>
      </c>
      <c r="P3669" s="165" t="s">
        <v>10879</v>
      </c>
    </row>
    <row r="3670" spans="2:16" ht="18.5" thickBot="1">
      <c r="B3670" s="14">
        <v>490</v>
      </c>
      <c r="P3670" s="165" t="s">
        <v>10880</v>
      </c>
    </row>
    <row r="3671" spans="2:16" ht="18.5" thickBot="1">
      <c r="B3671" s="14">
        <v>491</v>
      </c>
      <c r="P3671" s="165" t="s">
        <v>10881</v>
      </c>
    </row>
    <row r="3672" spans="2:16" ht="25.5" thickBot="1">
      <c r="B3672" s="14">
        <v>492</v>
      </c>
      <c r="P3672" s="165" t="s">
        <v>10882</v>
      </c>
    </row>
    <row r="3673" spans="2:16" ht="38" thickBot="1">
      <c r="B3673" s="14">
        <v>493</v>
      </c>
      <c r="P3673" s="165" t="s">
        <v>10883</v>
      </c>
    </row>
    <row r="3674" spans="2:16" ht="38" thickBot="1">
      <c r="B3674" s="14">
        <v>494</v>
      </c>
      <c r="P3674" s="165" t="s">
        <v>10884</v>
      </c>
    </row>
    <row r="3675" spans="2:16" ht="38" thickBot="1">
      <c r="B3675" s="14">
        <v>495</v>
      </c>
      <c r="P3675" s="165" t="s">
        <v>10885</v>
      </c>
    </row>
    <row r="3676" spans="2:16" ht="25.5" thickBot="1">
      <c r="B3676" s="14">
        <v>496</v>
      </c>
      <c r="P3676" s="165" t="s">
        <v>3921</v>
      </c>
    </row>
    <row r="3677" spans="2:16" ht="38" thickBot="1">
      <c r="B3677" s="14">
        <v>497</v>
      </c>
      <c r="P3677" s="165" t="s">
        <v>10886</v>
      </c>
    </row>
    <row r="3678" spans="2:16" ht="25.5" thickBot="1">
      <c r="B3678" s="14">
        <v>498</v>
      </c>
      <c r="P3678" s="165" t="s">
        <v>3922</v>
      </c>
    </row>
    <row r="3679" spans="2:16" ht="38" thickBot="1">
      <c r="B3679" s="14">
        <v>499</v>
      </c>
      <c r="P3679" s="165" t="s">
        <v>10887</v>
      </c>
    </row>
    <row r="3680" spans="2:16" ht="18.5" thickBot="1">
      <c r="B3680" s="14">
        <v>500</v>
      </c>
      <c r="P3680" s="165" t="s">
        <v>10888</v>
      </c>
    </row>
    <row r="3681" spans="2:16" ht="25.5" thickBot="1">
      <c r="B3681" s="14">
        <v>501</v>
      </c>
      <c r="P3681" s="165" t="s">
        <v>10889</v>
      </c>
    </row>
    <row r="3682" spans="2:16" ht="63" thickBot="1">
      <c r="B3682" s="14">
        <v>502</v>
      </c>
      <c r="P3682" s="165" t="s">
        <v>10890</v>
      </c>
    </row>
    <row r="3683" spans="2:16" ht="63" thickBot="1">
      <c r="B3683" s="14">
        <v>503</v>
      </c>
      <c r="P3683" s="165" t="s">
        <v>10891</v>
      </c>
    </row>
    <row r="3684" spans="2:16" ht="63" thickBot="1">
      <c r="B3684" s="14">
        <v>504</v>
      </c>
      <c r="P3684" s="165" t="s">
        <v>10892</v>
      </c>
    </row>
    <row r="3685" spans="2:16" ht="38" thickBot="1">
      <c r="B3685" s="14">
        <v>505</v>
      </c>
      <c r="P3685" s="165" t="s">
        <v>4169</v>
      </c>
    </row>
    <row r="3686" spans="2:16" ht="25.5" thickBot="1">
      <c r="B3686" s="14">
        <v>506</v>
      </c>
      <c r="P3686" s="165" t="s">
        <v>4170</v>
      </c>
    </row>
    <row r="3687" spans="2:16" ht="25.5" thickBot="1">
      <c r="B3687" s="14">
        <v>507</v>
      </c>
      <c r="P3687" s="165" t="s">
        <v>10893</v>
      </c>
    </row>
    <row r="3688" spans="2:16" ht="18.5" thickBot="1">
      <c r="B3688" s="14">
        <v>508</v>
      </c>
      <c r="P3688" s="165" t="s">
        <v>10894</v>
      </c>
    </row>
    <row r="3689" spans="2:16" ht="18.5" thickBot="1">
      <c r="B3689" s="14">
        <v>509</v>
      </c>
      <c r="P3689" s="165" t="s">
        <v>10895</v>
      </c>
    </row>
    <row r="3690" spans="2:16" ht="18.5" thickBot="1">
      <c r="B3690" s="14">
        <v>510</v>
      </c>
      <c r="P3690" s="165" t="s">
        <v>10896</v>
      </c>
    </row>
    <row r="3691" spans="2:16" ht="38" thickBot="1">
      <c r="B3691" s="14">
        <v>511</v>
      </c>
      <c r="P3691" s="165" t="s">
        <v>10897</v>
      </c>
    </row>
    <row r="3692" spans="2:16" ht="18.5" thickBot="1">
      <c r="B3692" s="14">
        <v>512</v>
      </c>
      <c r="P3692" s="165" t="s">
        <v>10898</v>
      </c>
    </row>
    <row r="3693" spans="2:16" ht="18.5" thickBot="1">
      <c r="B3693" s="14">
        <v>513</v>
      </c>
      <c r="P3693" s="165" t="s">
        <v>10899</v>
      </c>
    </row>
    <row r="3694" spans="2:16" ht="38" thickBot="1">
      <c r="B3694" s="14">
        <v>514</v>
      </c>
      <c r="P3694" s="165" t="s">
        <v>10900</v>
      </c>
    </row>
    <row r="3695" spans="2:16" ht="25.5" thickBot="1">
      <c r="B3695" s="14">
        <v>515</v>
      </c>
      <c r="P3695" s="165" t="s">
        <v>10901</v>
      </c>
    </row>
    <row r="3696" spans="2:16" ht="50.5" thickBot="1">
      <c r="B3696" s="14">
        <v>516</v>
      </c>
      <c r="P3696" s="165" t="s">
        <v>10902</v>
      </c>
    </row>
    <row r="3697" spans="2:16" ht="50.5" thickBot="1">
      <c r="B3697" s="14">
        <v>517</v>
      </c>
      <c r="P3697" s="165" t="s">
        <v>10903</v>
      </c>
    </row>
    <row r="3698" spans="2:16" ht="38" thickBot="1">
      <c r="B3698" s="14">
        <v>518</v>
      </c>
      <c r="P3698" s="165" t="s">
        <v>10904</v>
      </c>
    </row>
    <row r="3699" spans="2:16" ht="50.5" thickBot="1">
      <c r="B3699" s="14">
        <v>519</v>
      </c>
      <c r="P3699" s="165" t="s">
        <v>10905</v>
      </c>
    </row>
    <row r="3700" spans="2:16" ht="38" thickBot="1">
      <c r="B3700" s="14">
        <v>520</v>
      </c>
      <c r="P3700" s="165" t="s">
        <v>10906</v>
      </c>
    </row>
    <row r="3701" spans="2:16" ht="18.5" thickBot="1">
      <c r="B3701" s="14">
        <v>521</v>
      </c>
      <c r="P3701" s="165" t="s">
        <v>3925</v>
      </c>
    </row>
    <row r="3702" spans="2:16" ht="18.5" thickBot="1">
      <c r="B3702" s="14">
        <v>522</v>
      </c>
      <c r="P3702" s="165" t="s">
        <v>10907</v>
      </c>
    </row>
    <row r="3703" spans="2:16" ht="25.5" thickBot="1">
      <c r="B3703" s="14">
        <v>523</v>
      </c>
      <c r="P3703" s="165" t="s">
        <v>10908</v>
      </c>
    </row>
    <row r="3704" spans="2:16" ht="25.5" thickBot="1">
      <c r="B3704" s="14">
        <v>524</v>
      </c>
      <c r="P3704" s="165" t="s">
        <v>10909</v>
      </c>
    </row>
    <row r="3705" spans="2:16" ht="38" thickBot="1">
      <c r="B3705" s="14">
        <v>525</v>
      </c>
      <c r="P3705" s="165" t="s">
        <v>10910</v>
      </c>
    </row>
    <row r="3706" spans="2:16" ht="18.5" thickBot="1">
      <c r="B3706" s="14">
        <v>526</v>
      </c>
      <c r="P3706" s="165" t="s">
        <v>10911</v>
      </c>
    </row>
    <row r="3707" spans="2:16" ht="25.5" thickBot="1">
      <c r="B3707" s="14">
        <v>527</v>
      </c>
      <c r="P3707" s="165" t="s">
        <v>10912</v>
      </c>
    </row>
    <row r="3708" spans="2:16" ht="18.5" thickBot="1">
      <c r="B3708" s="14">
        <v>528</v>
      </c>
      <c r="P3708" s="165" t="s">
        <v>10913</v>
      </c>
    </row>
    <row r="3709" spans="2:16" ht="38" thickBot="1">
      <c r="B3709" s="14">
        <v>529</v>
      </c>
      <c r="P3709" s="165" t="s">
        <v>10914</v>
      </c>
    </row>
    <row r="3710" spans="2:16" ht="18.5" thickBot="1">
      <c r="B3710" s="14">
        <v>530</v>
      </c>
      <c r="P3710" s="165" t="s">
        <v>10915</v>
      </c>
    </row>
    <row r="3711" spans="2:16" ht="18.5" thickBot="1">
      <c r="B3711" s="14">
        <v>531</v>
      </c>
      <c r="P3711" s="165" t="s">
        <v>10916</v>
      </c>
    </row>
    <row r="3712" spans="2:16" ht="38" thickBot="1">
      <c r="B3712" s="14">
        <v>532</v>
      </c>
      <c r="P3712" s="165" t="s">
        <v>10917</v>
      </c>
    </row>
    <row r="3713" spans="2:16" ht="18.5" thickBot="1">
      <c r="B3713" s="14">
        <v>533</v>
      </c>
      <c r="P3713" s="165" t="s">
        <v>10918</v>
      </c>
    </row>
    <row r="3714" spans="2:16" ht="18.5" thickBot="1">
      <c r="B3714" s="14">
        <v>534</v>
      </c>
      <c r="P3714" s="165" t="s">
        <v>10919</v>
      </c>
    </row>
    <row r="3715" spans="2:16" ht="18.5" thickBot="1">
      <c r="B3715" s="14">
        <v>535</v>
      </c>
      <c r="P3715" s="165" t="s">
        <v>10920</v>
      </c>
    </row>
    <row r="3716" spans="2:16" ht="25.5" thickBot="1">
      <c r="B3716" s="14">
        <v>536</v>
      </c>
      <c r="P3716" s="165" t="s">
        <v>10921</v>
      </c>
    </row>
    <row r="3717" spans="2:16" ht="18.5" thickBot="1">
      <c r="B3717" s="14">
        <v>537</v>
      </c>
      <c r="P3717" s="165" t="s">
        <v>10922</v>
      </c>
    </row>
    <row r="3718" spans="2:16" ht="25.5" thickBot="1">
      <c r="B3718" s="14">
        <v>538</v>
      </c>
      <c r="P3718" s="165" t="s">
        <v>10923</v>
      </c>
    </row>
    <row r="3719" spans="2:16" ht="25.5" thickBot="1">
      <c r="B3719" s="14">
        <v>539</v>
      </c>
      <c r="P3719" s="165" t="s">
        <v>10924</v>
      </c>
    </row>
    <row r="3720" spans="2:16" ht="38" thickBot="1">
      <c r="B3720" s="14">
        <v>540</v>
      </c>
      <c r="P3720" s="165" t="s">
        <v>10925</v>
      </c>
    </row>
    <row r="3721" spans="2:16" ht="18.5" thickBot="1">
      <c r="B3721" s="14">
        <v>541</v>
      </c>
      <c r="P3721" s="165" t="s">
        <v>10926</v>
      </c>
    </row>
    <row r="3722" spans="2:16" ht="18.5" thickBot="1">
      <c r="B3722" s="14">
        <v>542</v>
      </c>
      <c r="P3722" s="165" t="s">
        <v>10927</v>
      </c>
    </row>
    <row r="3723" spans="2:16" ht="18.5" thickBot="1">
      <c r="B3723" s="14">
        <v>543</v>
      </c>
      <c r="P3723" s="165" t="s">
        <v>10928</v>
      </c>
    </row>
    <row r="3724" spans="2:16" ht="38" thickBot="1">
      <c r="B3724" s="14">
        <v>544</v>
      </c>
      <c r="P3724" s="165" t="s">
        <v>10929</v>
      </c>
    </row>
    <row r="3725" spans="2:16" ht="38" thickBot="1">
      <c r="B3725" s="14">
        <v>545</v>
      </c>
      <c r="P3725" s="165" t="s">
        <v>10930</v>
      </c>
    </row>
    <row r="3726" spans="2:16" ht="18.5" thickBot="1">
      <c r="B3726" s="14">
        <v>546</v>
      </c>
      <c r="P3726" s="165" t="s">
        <v>10931</v>
      </c>
    </row>
    <row r="3727" spans="2:16" ht="18.5" thickBot="1">
      <c r="B3727" s="14">
        <v>547</v>
      </c>
      <c r="P3727" s="165" t="s">
        <v>10932</v>
      </c>
    </row>
    <row r="3728" spans="2:16" ht="18.5" thickBot="1">
      <c r="B3728" s="14">
        <v>548</v>
      </c>
      <c r="P3728" s="165" t="s">
        <v>10933</v>
      </c>
    </row>
    <row r="3729" spans="2:16" ht="18.5" thickBot="1">
      <c r="B3729" s="14">
        <v>549</v>
      </c>
      <c r="P3729" s="165" t="s">
        <v>10934</v>
      </c>
    </row>
    <row r="3730" spans="2:16" ht="18.5" thickBot="1">
      <c r="B3730" s="14">
        <v>550</v>
      </c>
      <c r="P3730" s="165" t="s">
        <v>10935</v>
      </c>
    </row>
    <row r="3731" spans="2:16" ht="25.5" thickBot="1">
      <c r="B3731" s="14">
        <v>551</v>
      </c>
      <c r="P3731" s="165" t="s">
        <v>10936</v>
      </c>
    </row>
    <row r="3732" spans="2:16" ht="25.5" thickBot="1">
      <c r="B3732" s="14">
        <v>552</v>
      </c>
      <c r="P3732" s="165" t="s">
        <v>10937</v>
      </c>
    </row>
    <row r="3733" spans="2:16" ht="18.5" thickBot="1">
      <c r="B3733" s="14">
        <v>553</v>
      </c>
      <c r="P3733" s="165" t="s">
        <v>10938</v>
      </c>
    </row>
    <row r="3734" spans="2:16" ht="38" thickBot="1">
      <c r="B3734" s="14">
        <v>554</v>
      </c>
      <c r="P3734" s="165" t="s">
        <v>10939</v>
      </c>
    </row>
    <row r="3735" spans="2:16" ht="38" thickBot="1">
      <c r="B3735" s="14">
        <v>555</v>
      </c>
      <c r="P3735" s="165" t="s">
        <v>10940</v>
      </c>
    </row>
    <row r="3736" spans="2:16" ht="18.5" thickBot="1">
      <c r="B3736" s="14">
        <v>556</v>
      </c>
      <c r="P3736" s="165" t="s">
        <v>10941</v>
      </c>
    </row>
    <row r="3737" spans="2:16" ht="18.5" thickBot="1">
      <c r="B3737" s="14">
        <v>557</v>
      </c>
      <c r="P3737" s="165" t="s">
        <v>10942</v>
      </c>
    </row>
    <row r="3738" spans="2:16" ht="25.5" thickBot="1">
      <c r="B3738" s="14">
        <v>558</v>
      </c>
      <c r="P3738" s="165" t="s">
        <v>10943</v>
      </c>
    </row>
    <row r="3739" spans="2:16" ht="18.5" thickBot="1">
      <c r="B3739" s="14">
        <v>559</v>
      </c>
      <c r="P3739" s="165" t="s">
        <v>10944</v>
      </c>
    </row>
    <row r="3740" spans="2:16" ht="25.5" thickBot="1">
      <c r="B3740" s="14">
        <v>560</v>
      </c>
      <c r="P3740" s="165" t="s">
        <v>10945</v>
      </c>
    </row>
    <row r="3741" spans="2:16" ht="18.5" thickBot="1">
      <c r="B3741" s="14">
        <v>561</v>
      </c>
      <c r="P3741" s="165" t="s">
        <v>10946</v>
      </c>
    </row>
    <row r="3742" spans="2:16" ht="38" thickBot="1">
      <c r="B3742" s="14">
        <v>562</v>
      </c>
      <c r="P3742" s="165" t="s">
        <v>10947</v>
      </c>
    </row>
    <row r="3743" spans="2:16" ht="25.5" thickBot="1">
      <c r="B3743" s="14">
        <v>563</v>
      </c>
      <c r="P3743" s="165" t="s">
        <v>10948</v>
      </c>
    </row>
    <row r="3744" spans="2:16" ht="50.5" thickBot="1">
      <c r="B3744" s="14">
        <v>564</v>
      </c>
      <c r="P3744" s="165" t="s">
        <v>10949</v>
      </c>
    </row>
    <row r="3745" spans="2:16" ht="18.5" thickBot="1">
      <c r="B3745" s="14">
        <v>565</v>
      </c>
      <c r="P3745" s="165" t="s">
        <v>3788</v>
      </c>
    </row>
    <row r="3746" spans="2:16" ht="25.5" thickBot="1">
      <c r="B3746" s="14">
        <v>566</v>
      </c>
      <c r="P3746" s="165" t="s">
        <v>10950</v>
      </c>
    </row>
    <row r="3747" spans="2:16" ht="25.5" thickBot="1">
      <c r="B3747" s="14">
        <v>567</v>
      </c>
      <c r="P3747" s="165" t="s">
        <v>10951</v>
      </c>
    </row>
    <row r="3748" spans="2:16" ht="18.5" thickBot="1">
      <c r="B3748" s="14">
        <v>568</v>
      </c>
      <c r="P3748" s="165" t="s">
        <v>10952</v>
      </c>
    </row>
    <row r="3749" spans="2:16" ht="18.5" thickBot="1">
      <c r="B3749" s="14">
        <v>569</v>
      </c>
      <c r="P3749" s="165" t="s">
        <v>10953</v>
      </c>
    </row>
    <row r="3750" spans="2:16" ht="25.5" thickBot="1">
      <c r="B3750" s="14">
        <v>570</v>
      </c>
      <c r="P3750" s="165" t="s">
        <v>10954</v>
      </c>
    </row>
    <row r="3751" spans="2:16" ht="25.5" thickBot="1">
      <c r="B3751" s="14">
        <v>571</v>
      </c>
      <c r="P3751" s="165" t="s">
        <v>10955</v>
      </c>
    </row>
    <row r="3752" spans="2:16" ht="38" thickBot="1">
      <c r="B3752" s="14">
        <v>572</v>
      </c>
      <c r="P3752" s="165" t="s">
        <v>10956</v>
      </c>
    </row>
    <row r="3753" spans="2:16" ht="50.5" thickBot="1">
      <c r="B3753" s="14">
        <v>573</v>
      </c>
      <c r="P3753" s="165" t="s">
        <v>10957</v>
      </c>
    </row>
    <row r="3754" spans="2:16" ht="38" thickBot="1">
      <c r="B3754" s="14">
        <v>574</v>
      </c>
      <c r="P3754" s="165" t="s">
        <v>10958</v>
      </c>
    </row>
    <row r="3755" spans="2:16" ht="50.5" thickBot="1">
      <c r="B3755" s="14">
        <v>575</v>
      </c>
      <c r="P3755" s="165" t="s">
        <v>10959</v>
      </c>
    </row>
    <row r="3756" spans="2:16" ht="38" thickBot="1">
      <c r="B3756" s="14">
        <v>576</v>
      </c>
      <c r="P3756" s="165" t="s">
        <v>10960</v>
      </c>
    </row>
    <row r="3757" spans="2:16" ht="25.5" thickBot="1">
      <c r="B3757" s="14">
        <v>577</v>
      </c>
      <c r="P3757" s="165" t="s">
        <v>10961</v>
      </c>
    </row>
    <row r="3758" spans="2:16" ht="18.5" thickBot="1">
      <c r="B3758" s="14">
        <v>578</v>
      </c>
      <c r="P3758" s="165" t="s">
        <v>10962</v>
      </c>
    </row>
    <row r="3759" spans="2:16" ht="18.5" thickBot="1">
      <c r="B3759" s="14">
        <v>579</v>
      </c>
      <c r="P3759" s="165" t="s">
        <v>10963</v>
      </c>
    </row>
    <row r="3760" spans="2:16" ht="25.5" thickBot="1">
      <c r="B3760" s="14">
        <v>580</v>
      </c>
      <c r="P3760" s="165" t="s">
        <v>10964</v>
      </c>
    </row>
    <row r="3761" spans="2:16" ht="25.5" thickBot="1">
      <c r="B3761" s="14">
        <v>581</v>
      </c>
      <c r="P3761" s="165" t="s">
        <v>10965</v>
      </c>
    </row>
    <row r="3762" spans="2:16" ht="25.5" thickBot="1">
      <c r="B3762" s="14">
        <v>582</v>
      </c>
      <c r="P3762" s="165" t="s">
        <v>10966</v>
      </c>
    </row>
    <row r="3763" spans="2:16" ht="50.5" thickBot="1">
      <c r="B3763" s="14">
        <v>583</v>
      </c>
      <c r="P3763" s="165" t="s">
        <v>10967</v>
      </c>
    </row>
    <row r="3764" spans="2:16" ht="25.5" thickBot="1">
      <c r="B3764" s="14">
        <v>584</v>
      </c>
      <c r="P3764" s="165" t="s">
        <v>10968</v>
      </c>
    </row>
    <row r="3765" spans="2:16" ht="25.5" thickBot="1">
      <c r="B3765" s="14">
        <v>585</v>
      </c>
      <c r="P3765" s="165" t="s">
        <v>10969</v>
      </c>
    </row>
    <row r="3766" spans="2:16" ht="18.5" thickBot="1">
      <c r="B3766" s="14">
        <v>586</v>
      </c>
      <c r="P3766" s="165" t="s">
        <v>10970</v>
      </c>
    </row>
    <row r="3767" spans="2:16" ht="25.5" thickBot="1">
      <c r="B3767" s="14">
        <v>587</v>
      </c>
      <c r="P3767" s="165" t="s">
        <v>10971</v>
      </c>
    </row>
    <row r="3768" spans="2:16" ht="38" thickBot="1">
      <c r="B3768" s="14">
        <v>588</v>
      </c>
      <c r="P3768" s="165" t="s">
        <v>10972</v>
      </c>
    </row>
    <row r="3769" spans="2:16" ht="38" thickBot="1">
      <c r="B3769" s="14">
        <v>589</v>
      </c>
      <c r="P3769" s="165" t="s">
        <v>10973</v>
      </c>
    </row>
    <row r="3770" spans="2:16" ht="50.5" thickBot="1">
      <c r="B3770" s="14">
        <v>590</v>
      </c>
      <c r="P3770" s="165" t="s">
        <v>10974</v>
      </c>
    </row>
    <row r="3771" spans="2:16" ht="18.5" thickBot="1">
      <c r="B3771" s="14">
        <v>591</v>
      </c>
      <c r="P3771" s="165" t="s">
        <v>10975</v>
      </c>
    </row>
    <row r="3772" spans="2:16" ht="18.5" thickBot="1">
      <c r="B3772" s="14">
        <v>592</v>
      </c>
      <c r="P3772" s="165" t="s">
        <v>10976</v>
      </c>
    </row>
    <row r="3773" spans="2:16" ht="38" thickBot="1">
      <c r="B3773" s="14">
        <v>593</v>
      </c>
      <c r="P3773" s="165" t="s">
        <v>10977</v>
      </c>
    </row>
    <row r="3774" spans="2:16" ht="38" thickBot="1">
      <c r="B3774" s="14">
        <v>594</v>
      </c>
      <c r="P3774" s="165" t="s">
        <v>10978</v>
      </c>
    </row>
    <row r="3775" spans="2:16" ht="50.5" thickBot="1">
      <c r="B3775" s="14">
        <v>595</v>
      </c>
      <c r="P3775" s="165" t="s">
        <v>10979</v>
      </c>
    </row>
    <row r="3776" spans="2:16" ht="25.5" thickBot="1">
      <c r="B3776" s="14">
        <v>596</v>
      </c>
      <c r="P3776" s="165" t="s">
        <v>10980</v>
      </c>
    </row>
    <row r="3777" spans="2:16" ht="18.5" thickBot="1">
      <c r="B3777" s="14">
        <v>597</v>
      </c>
      <c r="P3777" s="165" t="s">
        <v>10981</v>
      </c>
    </row>
    <row r="3778" spans="2:16" ht="25.5" thickBot="1">
      <c r="B3778" s="14">
        <v>598</v>
      </c>
      <c r="P3778" s="165" t="s">
        <v>10982</v>
      </c>
    </row>
    <row r="3779" spans="2:16" ht="25.5" thickBot="1">
      <c r="B3779" s="14">
        <v>599</v>
      </c>
      <c r="P3779" s="165" t="s">
        <v>10983</v>
      </c>
    </row>
    <row r="3780" spans="2:16" ht="38" thickBot="1">
      <c r="B3780" s="14">
        <v>600</v>
      </c>
      <c r="P3780" s="165" t="s">
        <v>10984</v>
      </c>
    </row>
    <row r="3781" spans="2:16" ht="38" thickBot="1">
      <c r="B3781" s="14">
        <v>601</v>
      </c>
      <c r="P3781" s="165" t="s">
        <v>10985</v>
      </c>
    </row>
    <row r="3782" spans="2:16" ht="38" thickBot="1">
      <c r="B3782" s="14">
        <v>602</v>
      </c>
      <c r="P3782" s="165" t="s">
        <v>10986</v>
      </c>
    </row>
    <row r="3783" spans="2:16" ht="25.5" thickBot="1">
      <c r="B3783" s="14">
        <v>603</v>
      </c>
      <c r="P3783" s="165" t="s">
        <v>10987</v>
      </c>
    </row>
    <row r="3784" spans="2:16" ht="88" thickBot="1">
      <c r="B3784" s="14">
        <v>604</v>
      </c>
      <c r="P3784" s="165" t="s">
        <v>10988</v>
      </c>
    </row>
    <row r="3785" spans="2:16" ht="50.5" thickBot="1">
      <c r="B3785" s="14">
        <v>605</v>
      </c>
      <c r="P3785" s="165" t="s">
        <v>10989</v>
      </c>
    </row>
    <row r="3786" spans="2:16" ht="50.5" thickBot="1">
      <c r="B3786" s="14">
        <v>606</v>
      </c>
      <c r="P3786" s="165" t="s">
        <v>10990</v>
      </c>
    </row>
    <row r="3787" spans="2:16" ht="25.5" thickBot="1">
      <c r="B3787" s="14">
        <v>607</v>
      </c>
      <c r="P3787" s="165" t="s">
        <v>10991</v>
      </c>
    </row>
    <row r="3788" spans="2:16" ht="38" thickBot="1">
      <c r="B3788" s="14">
        <v>608</v>
      </c>
      <c r="P3788" s="165" t="s">
        <v>10992</v>
      </c>
    </row>
    <row r="3789" spans="2:16" ht="25.5" thickBot="1">
      <c r="B3789" s="14">
        <v>609</v>
      </c>
      <c r="P3789" s="165" t="s">
        <v>10993</v>
      </c>
    </row>
    <row r="3790" spans="2:16" ht="18.5" thickBot="1">
      <c r="B3790" s="14">
        <v>610</v>
      </c>
      <c r="P3790" s="165" t="s">
        <v>10994</v>
      </c>
    </row>
    <row r="3791" spans="2:16" ht="38" thickBot="1">
      <c r="B3791" s="14">
        <v>611</v>
      </c>
      <c r="P3791" s="165" t="s">
        <v>10995</v>
      </c>
    </row>
    <row r="3792" spans="2:16" ht="25.5" thickBot="1">
      <c r="B3792" s="14">
        <v>612</v>
      </c>
      <c r="P3792" s="165" t="s">
        <v>10996</v>
      </c>
    </row>
    <row r="3793" spans="2:16" ht="38" thickBot="1">
      <c r="B3793" s="14">
        <v>613</v>
      </c>
      <c r="P3793" s="165" t="s">
        <v>10997</v>
      </c>
    </row>
    <row r="3794" spans="2:16" ht="18.5" thickBot="1">
      <c r="B3794" s="14">
        <v>614</v>
      </c>
      <c r="P3794" s="165" t="s">
        <v>10998</v>
      </c>
    </row>
    <row r="3795" spans="2:16" ht="25.5" thickBot="1">
      <c r="B3795" s="14">
        <v>615</v>
      </c>
      <c r="P3795" s="165" t="s">
        <v>10999</v>
      </c>
    </row>
    <row r="3796" spans="2:16" ht="75.5" thickBot="1">
      <c r="B3796" s="14">
        <v>616</v>
      </c>
      <c r="P3796" s="165" t="s">
        <v>11000</v>
      </c>
    </row>
    <row r="3797" spans="2:16" ht="38" thickBot="1">
      <c r="B3797" s="14">
        <v>617</v>
      </c>
      <c r="P3797" s="165" t="s">
        <v>11001</v>
      </c>
    </row>
    <row r="3798" spans="2:16" ht="25.5" thickBot="1">
      <c r="B3798" s="14">
        <v>618</v>
      </c>
      <c r="P3798" s="165" t="s">
        <v>11002</v>
      </c>
    </row>
    <row r="3799" spans="2:16" ht="75.5" thickBot="1">
      <c r="B3799" s="14">
        <v>619</v>
      </c>
      <c r="P3799" s="165" t="s">
        <v>11003</v>
      </c>
    </row>
    <row r="3800" spans="2:16" ht="38" thickBot="1">
      <c r="B3800" s="14">
        <v>620</v>
      </c>
      <c r="P3800" s="165" t="s">
        <v>11004</v>
      </c>
    </row>
    <row r="3801" spans="2:16" ht="88" thickBot="1">
      <c r="B3801" s="14">
        <v>621</v>
      </c>
      <c r="P3801" s="165" t="s">
        <v>11005</v>
      </c>
    </row>
    <row r="3802" spans="2:16" ht="25.5" thickBot="1">
      <c r="B3802" s="14">
        <v>622</v>
      </c>
      <c r="P3802" s="165" t="s">
        <v>11006</v>
      </c>
    </row>
    <row r="3803" spans="2:16" ht="25.5" thickBot="1">
      <c r="B3803" s="14">
        <v>623</v>
      </c>
      <c r="P3803" s="165" t="s">
        <v>11007</v>
      </c>
    </row>
    <row r="3804" spans="2:16" ht="18.5" thickBot="1">
      <c r="B3804" s="14">
        <v>624</v>
      </c>
      <c r="P3804" s="165" t="s">
        <v>11008</v>
      </c>
    </row>
    <row r="3805" spans="2:16" ht="38" thickBot="1">
      <c r="B3805" s="14">
        <v>625</v>
      </c>
      <c r="P3805" s="165" t="s">
        <v>11009</v>
      </c>
    </row>
    <row r="3806" spans="2:16" ht="18.5" thickBot="1">
      <c r="B3806" s="14">
        <v>626</v>
      </c>
      <c r="P3806" s="165" t="s">
        <v>11010</v>
      </c>
    </row>
    <row r="3807" spans="2:16" ht="18.5" thickBot="1">
      <c r="B3807" s="14">
        <v>627</v>
      </c>
      <c r="P3807" s="165" t="s">
        <v>11011</v>
      </c>
    </row>
    <row r="3808" spans="2:16" ht="18.5" thickBot="1">
      <c r="B3808" s="14">
        <v>628</v>
      </c>
      <c r="P3808" s="165" t="s">
        <v>11012</v>
      </c>
    </row>
    <row r="3809" spans="2:16" ht="38" thickBot="1">
      <c r="B3809" s="14">
        <v>629</v>
      </c>
      <c r="P3809" s="165" t="s">
        <v>11013</v>
      </c>
    </row>
    <row r="3810" spans="2:16" ht="25.5" thickBot="1">
      <c r="B3810" s="14">
        <v>630</v>
      </c>
      <c r="P3810" s="165" t="s">
        <v>11014</v>
      </c>
    </row>
    <row r="3811" spans="2:16" ht="25.5" thickBot="1">
      <c r="B3811" s="14">
        <v>631</v>
      </c>
      <c r="P3811" s="165" t="s">
        <v>11015</v>
      </c>
    </row>
    <row r="3812" spans="2:16" ht="25.5" thickBot="1">
      <c r="B3812" s="14">
        <v>632</v>
      </c>
      <c r="P3812" s="165" t="s">
        <v>11016</v>
      </c>
    </row>
    <row r="3813" spans="2:16" ht="25.5" thickBot="1">
      <c r="B3813" s="14">
        <v>633</v>
      </c>
      <c r="P3813" s="165" t="s">
        <v>11017</v>
      </c>
    </row>
    <row r="3814" spans="2:16" ht="38" thickBot="1">
      <c r="B3814" s="14">
        <v>634</v>
      </c>
      <c r="P3814" s="165" t="s">
        <v>11018</v>
      </c>
    </row>
    <row r="3815" spans="2:16" ht="25.5" thickBot="1">
      <c r="B3815" s="14">
        <v>635</v>
      </c>
      <c r="P3815" s="165" t="s">
        <v>11019</v>
      </c>
    </row>
    <row r="3816" spans="2:16" ht="38" thickBot="1">
      <c r="B3816" s="14">
        <v>636</v>
      </c>
      <c r="P3816" s="165" t="s">
        <v>11020</v>
      </c>
    </row>
    <row r="3817" spans="2:16" ht="38" thickBot="1">
      <c r="B3817" s="14">
        <v>637</v>
      </c>
      <c r="P3817" s="165" t="s">
        <v>11021</v>
      </c>
    </row>
    <row r="3818" spans="2:16" ht="25.5" thickBot="1">
      <c r="B3818" s="14">
        <v>638</v>
      </c>
      <c r="P3818" s="165" t="s">
        <v>11022</v>
      </c>
    </row>
    <row r="3819" spans="2:16" ht="38" thickBot="1">
      <c r="B3819" s="14">
        <v>639</v>
      </c>
      <c r="P3819" s="165" t="s">
        <v>11023</v>
      </c>
    </row>
    <row r="3820" spans="2:16" ht="38" thickBot="1">
      <c r="B3820" s="14">
        <v>640</v>
      </c>
      <c r="P3820" s="165" t="s">
        <v>11024</v>
      </c>
    </row>
    <row r="3821" spans="2:16" ht="50.5" thickBot="1">
      <c r="B3821" s="14">
        <v>641</v>
      </c>
      <c r="P3821" s="165" t="s">
        <v>11025</v>
      </c>
    </row>
    <row r="3822" spans="2:16" ht="100.5" thickBot="1">
      <c r="B3822" s="14">
        <v>642</v>
      </c>
      <c r="P3822" s="165" t="s">
        <v>11026</v>
      </c>
    </row>
    <row r="3823" spans="2:16" ht="50.5" thickBot="1">
      <c r="B3823" s="14">
        <v>643</v>
      </c>
      <c r="P3823" s="165" t="s">
        <v>11027</v>
      </c>
    </row>
    <row r="3824" spans="2:16" ht="113" thickBot="1">
      <c r="B3824" s="14">
        <v>644</v>
      </c>
      <c r="P3824" s="165" t="s">
        <v>11028</v>
      </c>
    </row>
    <row r="3825" spans="2:16" ht="38" thickBot="1">
      <c r="B3825" s="14">
        <v>645</v>
      </c>
      <c r="P3825" s="165" t="s">
        <v>11029</v>
      </c>
    </row>
    <row r="3826" spans="2:16" ht="25.5" thickBot="1">
      <c r="B3826" s="14">
        <v>646</v>
      </c>
      <c r="P3826" s="165" t="s">
        <v>11030</v>
      </c>
    </row>
    <row r="3827" spans="2:16" ht="38" thickBot="1">
      <c r="B3827" s="14">
        <v>647</v>
      </c>
      <c r="P3827" s="165" t="s">
        <v>11031</v>
      </c>
    </row>
    <row r="3828" spans="2:16" ht="38" thickBot="1">
      <c r="B3828" s="14">
        <v>648</v>
      </c>
      <c r="P3828" s="165" t="s">
        <v>11032</v>
      </c>
    </row>
    <row r="3829" spans="2:16" ht="38" thickBot="1">
      <c r="B3829" s="14">
        <v>649</v>
      </c>
      <c r="P3829" s="165" t="s">
        <v>11033</v>
      </c>
    </row>
    <row r="3830" spans="2:16" ht="38" thickBot="1">
      <c r="B3830" s="14">
        <v>650</v>
      </c>
      <c r="P3830" s="165" t="s">
        <v>11034</v>
      </c>
    </row>
    <row r="3831" spans="2:16" ht="38" thickBot="1">
      <c r="B3831" s="14">
        <v>651</v>
      </c>
      <c r="P3831" s="165" t="s">
        <v>11035</v>
      </c>
    </row>
    <row r="3832" spans="2:16" ht="38" thickBot="1">
      <c r="B3832" s="14">
        <v>652</v>
      </c>
      <c r="P3832" s="165" t="s">
        <v>11036</v>
      </c>
    </row>
    <row r="3833" spans="2:16" ht="50.5" thickBot="1">
      <c r="B3833" s="14">
        <v>653</v>
      </c>
      <c r="P3833" s="165" t="s">
        <v>11037</v>
      </c>
    </row>
    <row r="3834" spans="2:16" ht="50.5" thickBot="1">
      <c r="B3834" s="14">
        <v>654</v>
      </c>
      <c r="P3834" s="165" t="s">
        <v>11038</v>
      </c>
    </row>
    <row r="3835" spans="2:16" ht="50.5" thickBot="1">
      <c r="B3835" s="14">
        <v>655</v>
      </c>
      <c r="P3835" s="165" t="s">
        <v>11039</v>
      </c>
    </row>
    <row r="3836" spans="2:16" ht="50.5" thickBot="1">
      <c r="B3836" s="14">
        <v>656</v>
      </c>
      <c r="P3836" s="165" t="s">
        <v>11040</v>
      </c>
    </row>
    <row r="3837" spans="2:16" ht="50.5" thickBot="1">
      <c r="B3837" s="14">
        <v>657</v>
      </c>
      <c r="P3837" s="165" t="s">
        <v>11041</v>
      </c>
    </row>
    <row r="3838" spans="2:16" ht="50.5" thickBot="1">
      <c r="B3838" s="14">
        <v>658</v>
      </c>
      <c r="P3838" s="165" t="s">
        <v>11042</v>
      </c>
    </row>
    <row r="3839" spans="2:16" ht="50.5" thickBot="1">
      <c r="B3839" s="14">
        <v>659</v>
      </c>
      <c r="P3839" s="165" t="s">
        <v>11043</v>
      </c>
    </row>
    <row r="3840" spans="2:16" ht="50.5" thickBot="1">
      <c r="B3840" s="14">
        <v>660</v>
      </c>
      <c r="P3840" s="165" t="s">
        <v>11044</v>
      </c>
    </row>
    <row r="3841" spans="2:16" ht="63" thickBot="1">
      <c r="B3841" s="14">
        <v>661</v>
      </c>
      <c r="P3841" s="165" t="s">
        <v>11045</v>
      </c>
    </row>
    <row r="3842" spans="2:16" ht="63" thickBot="1">
      <c r="B3842" s="14">
        <v>662</v>
      </c>
      <c r="P3842" s="165" t="s">
        <v>11046</v>
      </c>
    </row>
    <row r="3843" spans="2:16" ht="18.5" thickBot="1">
      <c r="B3843" s="14">
        <v>663</v>
      </c>
      <c r="P3843" s="165" t="s">
        <v>11047</v>
      </c>
    </row>
    <row r="3844" spans="2:16" ht="38" thickBot="1">
      <c r="B3844" s="14">
        <v>664</v>
      </c>
      <c r="P3844" s="165" t="s">
        <v>11048</v>
      </c>
    </row>
    <row r="3845" spans="2:16" ht="18.5" thickBot="1">
      <c r="B3845" s="14">
        <v>665</v>
      </c>
      <c r="P3845" s="165" t="s">
        <v>10998</v>
      </c>
    </row>
    <row r="3846" spans="2:16" ht="25.5" thickBot="1">
      <c r="B3846" s="14">
        <v>666</v>
      </c>
      <c r="P3846" s="165" t="s">
        <v>11049</v>
      </c>
    </row>
    <row r="3847" spans="2:16" ht="25.5" thickBot="1">
      <c r="B3847" s="14">
        <v>667</v>
      </c>
      <c r="P3847" s="165" t="s">
        <v>11050</v>
      </c>
    </row>
    <row r="3848" spans="2:16" ht="25.5" thickBot="1">
      <c r="B3848" s="14">
        <v>668</v>
      </c>
      <c r="P3848" s="165" t="s">
        <v>11051</v>
      </c>
    </row>
    <row r="3849" spans="2:16" ht="38" thickBot="1">
      <c r="B3849" s="14">
        <v>669</v>
      </c>
      <c r="P3849" s="165" t="s">
        <v>11052</v>
      </c>
    </row>
    <row r="3850" spans="2:16" ht="25.5" thickBot="1">
      <c r="B3850" s="14">
        <v>670</v>
      </c>
      <c r="P3850" s="165" t="s">
        <v>11053</v>
      </c>
    </row>
    <row r="3851" spans="2:16" ht="25.5" thickBot="1">
      <c r="B3851" s="14">
        <v>671</v>
      </c>
      <c r="P3851" s="165" t="s">
        <v>11054</v>
      </c>
    </row>
    <row r="3852" spans="2:16" ht="25.5" thickBot="1">
      <c r="B3852" s="14">
        <v>672</v>
      </c>
      <c r="P3852" s="165" t="s">
        <v>11055</v>
      </c>
    </row>
    <row r="3853" spans="2:16" ht="18.5" thickBot="1">
      <c r="B3853" s="14">
        <v>673</v>
      </c>
      <c r="P3853" s="165" t="s">
        <v>11056</v>
      </c>
    </row>
    <row r="3854" spans="2:16" ht="38" thickBot="1">
      <c r="B3854" s="14">
        <v>674</v>
      </c>
      <c r="P3854" s="165" t="s">
        <v>11057</v>
      </c>
    </row>
    <row r="3855" spans="2:16" ht="18.5" thickBot="1">
      <c r="B3855" s="14">
        <v>675</v>
      </c>
      <c r="P3855" s="165" t="s">
        <v>11058</v>
      </c>
    </row>
    <row r="3856" spans="2:16" ht="25.5" thickBot="1">
      <c r="B3856" s="14">
        <v>676</v>
      </c>
      <c r="P3856" s="165" t="s">
        <v>11059</v>
      </c>
    </row>
    <row r="3857" spans="2:16" ht="63" thickBot="1">
      <c r="B3857" s="14">
        <v>677</v>
      </c>
      <c r="P3857" s="165" t="s">
        <v>11060</v>
      </c>
    </row>
    <row r="3858" spans="2:16" ht="25.5" thickBot="1">
      <c r="B3858" s="14">
        <v>678</v>
      </c>
      <c r="P3858" s="165" t="s">
        <v>11061</v>
      </c>
    </row>
    <row r="3859" spans="2:16" ht="38" thickBot="1">
      <c r="B3859" s="14">
        <v>679</v>
      </c>
      <c r="P3859" s="165" t="s">
        <v>11062</v>
      </c>
    </row>
    <row r="3860" spans="2:16" ht="25.5" thickBot="1">
      <c r="B3860" s="14">
        <v>680</v>
      </c>
      <c r="P3860" s="165" t="s">
        <v>11063</v>
      </c>
    </row>
    <row r="3861" spans="2:16" ht="50.5" thickBot="1">
      <c r="B3861" s="14">
        <v>681</v>
      </c>
      <c r="P3861" s="165" t="s">
        <v>11064</v>
      </c>
    </row>
    <row r="3862" spans="2:16" ht="75.5" thickBot="1">
      <c r="B3862" s="14">
        <v>682</v>
      </c>
      <c r="P3862" s="165" t="s">
        <v>11065</v>
      </c>
    </row>
    <row r="3863" spans="2:16" ht="25.5" thickBot="1">
      <c r="B3863" s="14">
        <v>683</v>
      </c>
      <c r="P3863" s="165" t="s">
        <v>11066</v>
      </c>
    </row>
    <row r="3864" spans="2:16" ht="25.5" thickBot="1">
      <c r="B3864" s="14">
        <v>684</v>
      </c>
      <c r="P3864" s="165" t="s">
        <v>11067</v>
      </c>
    </row>
    <row r="3865" spans="2:16" ht="25.5" thickBot="1">
      <c r="B3865" s="14">
        <v>685</v>
      </c>
      <c r="P3865" s="165" t="s">
        <v>11068</v>
      </c>
    </row>
    <row r="3866" spans="2:16" ht="38" thickBot="1">
      <c r="B3866" s="14">
        <v>686</v>
      </c>
      <c r="P3866" s="165" t="s">
        <v>11069</v>
      </c>
    </row>
    <row r="3867" spans="2:16" ht="25.5" thickBot="1">
      <c r="B3867" s="14">
        <v>687</v>
      </c>
      <c r="P3867" s="165" t="s">
        <v>11070</v>
      </c>
    </row>
    <row r="3868" spans="2:16" ht="50.5" thickBot="1">
      <c r="B3868" s="14">
        <v>688</v>
      </c>
      <c r="P3868" s="165" t="s">
        <v>11071</v>
      </c>
    </row>
    <row r="3869" spans="2:16" ht="25.5" thickBot="1">
      <c r="B3869" s="14">
        <v>689</v>
      </c>
      <c r="P3869" s="165" t="s">
        <v>11072</v>
      </c>
    </row>
    <row r="3870" spans="2:16" ht="25.5" thickBot="1">
      <c r="B3870" s="14">
        <v>690</v>
      </c>
      <c r="P3870" s="165" t="s">
        <v>11073</v>
      </c>
    </row>
    <row r="3871" spans="2:16" ht="18.5" thickBot="1">
      <c r="B3871" s="14">
        <v>691</v>
      </c>
      <c r="P3871" s="165" t="s">
        <v>11074</v>
      </c>
    </row>
    <row r="3872" spans="2:16" ht="25.5" thickBot="1">
      <c r="B3872" s="14">
        <v>692</v>
      </c>
      <c r="P3872" s="165" t="s">
        <v>11075</v>
      </c>
    </row>
    <row r="3873" spans="2:16" ht="38" thickBot="1">
      <c r="B3873" s="14">
        <v>693</v>
      </c>
      <c r="P3873" s="165" t="s">
        <v>11076</v>
      </c>
    </row>
    <row r="3874" spans="2:16" ht="18.5" thickBot="1">
      <c r="B3874" s="14">
        <v>694</v>
      </c>
      <c r="P3874" s="165" t="s">
        <v>11077</v>
      </c>
    </row>
    <row r="3875" spans="2:16" ht="38" thickBot="1">
      <c r="B3875" s="14">
        <v>695</v>
      </c>
      <c r="P3875" s="165" t="s">
        <v>11078</v>
      </c>
    </row>
    <row r="3876" spans="2:16" ht="25.5" thickBot="1">
      <c r="B3876" s="14">
        <v>696</v>
      </c>
      <c r="P3876" s="165" t="s">
        <v>11079</v>
      </c>
    </row>
    <row r="3877" spans="2:16" ht="50.5" thickBot="1">
      <c r="B3877" s="14">
        <v>697</v>
      </c>
      <c r="P3877" s="165" t="s">
        <v>11080</v>
      </c>
    </row>
    <row r="3878" spans="2:16" ht="38" thickBot="1">
      <c r="B3878" s="14">
        <v>698</v>
      </c>
      <c r="P3878" s="165" t="s">
        <v>11081</v>
      </c>
    </row>
    <row r="3879" spans="2:16" ht="50.5" thickBot="1">
      <c r="B3879" s="14">
        <v>699</v>
      </c>
      <c r="P3879" s="165" t="s">
        <v>11082</v>
      </c>
    </row>
    <row r="3880" spans="2:16" ht="50.5" thickBot="1">
      <c r="B3880" s="14">
        <v>700</v>
      </c>
      <c r="P3880" s="165" t="s">
        <v>11083</v>
      </c>
    </row>
    <row r="3881" spans="2:16" ht="18.5" thickBot="1">
      <c r="B3881" s="14">
        <v>701</v>
      </c>
      <c r="P3881" s="165" t="s">
        <v>11084</v>
      </c>
    </row>
    <row r="3882" spans="2:16" ht="18.5" thickBot="1">
      <c r="B3882" s="14">
        <v>702</v>
      </c>
      <c r="P3882" s="165" t="s">
        <v>11085</v>
      </c>
    </row>
    <row r="3883" spans="2:16" ht="25.5" thickBot="1">
      <c r="B3883" s="14">
        <v>703</v>
      </c>
      <c r="P3883" s="165" t="s">
        <v>11086</v>
      </c>
    </row>
    <row r="3884" spans="2:16" ht="25.5" thickBot="1">
      <c r="B3884" s="14">
        <v>704</v>
      </c>
      <c r="P3884" s="165" t="s">
        <v>11087</v>
      </c>
    </row>
    <row r="3885" spans="2:16" ht="50.5" thickBot="1">
      <c r="B3885" s="14">
        <v>705</v>
      </c>
      <c r="P3885" s="165" t="s">
        <v>11088</v>
      </c>
    </row>
    <row r="3886" spans="2:16" ht="50.5" thickBot="1">
      <c r="B3886" s="14">
        <v>706</v>
      </c>
      <c r="P3886" s="165" t="s">
        <v>11089</v>
      </c>
    </row>
    <row r="3887" spans="2:16" ht="38" thickBot="1">
      <c r="B3887" s="14">
        <v>707</v>
      </c>
      <c r="P3887" s="165" t="s">
        <v>11090</v>
      </c>
    </row>
    <row r="3888" spans="2:16" ht="38" thickBot="1">
      <c r="B3888" s="14">
        <v>708</v>
      </c>
      <c r="P3888" s="165" t="s">
        <v>11091</v>
      </c>
    </row>
    <row r="3889" spans="2:16" ht="25.5" thickBot="1">
      <c r="B3889" s="14">
        <v>709</v>
      </c>
      <c r="P3889" s="165" t="s">
        <v>10987</v>
      </c>
    </row>
    <row r="3890" spans="2:16" ht="38" thickBot="1">
      <c r="B3890" s="14">
        <v>710</v>
      </c>
      <c r="P3890" s="165" t="s">
        <v>11092</v>
      </c>
    </row>
    <row r="3891" spans="2:16" ht="63" thickBot="1">
      <c r="B3891" s="14">
        <v>711</v>
      </c>
      <c r="P3891" s="165" t="s">
        <v>11093</v>
      </c>
    </row>
    <row r="3892" spans="2:16" ht="25.5" thickBot="1">
      <c r="B3892" s="14">
        <v>712</v>
      </c>
      <c r="P3892" s="165" t="s">
        <v>11094</v>
      </c>
    </row>
    <row r="3893" spans="2:16" ht="25.5" thickBot="1">
      <c r="B3893" s="14">
        <v>713</v>
      </c>
      <c r="P3893" s="165" t="s">
        <v>11095</v>
      </c>
    </row>
    <row r="3894" spans="2:16" ht="38" thickBot="1">
      <c r="B3894" s="14">
        <v>714</v>
      </c>
      <c r="P3894" s="165" t="s">
        <v>11096</v>
      </c>
    </row>
    <row r="3895" spans="2:16" ht="63" thickBot="1">
      <c r="B3895" s="14">
        <v>715</v>
      </c>
      <c r="P3895" s="165" t="s">
        <v>11097</v>
      </c>
    </row>
    <row r="3896" spans="2:16" ht="63" thickBot="1">
      <c r="B3896" s="14">
        <v>716</v>
      </c>
      <c r="P3896" s="165" t="s">
        <v>11098</v>
      </c>
    </row>
    <row r="3897" spans="2:16" ht="25.5" thickBot="1">
      <c r="B3897" s="14">
        <v>717</v>
      </c>
      <c r="P3897" s="165" t="s">
        <v>11099</v>
      </c>
    </row>
    <row r="3898" spans="2:16" ht="25.5" thickBot="1">
      <c r="B3898" s="14">
        <v>718</v>
      </c>
      <c r="P3898" s="165" t="s">
        <v>11100</v>
      </c>
    </row>
    <row r="3899" spans="2:16" ht="50.5" thickBot="1">
      <c r="B3899" s="14">
        <v>719</v>
      </c>
      <c r="P3899" s="165" t="s">
        <v>11101</v>
      </c>
    </row>
    <row r="3900" spans="2:16" ht="75.5" thickBot="1">
      <c r="B3900" s="14">
        <v>720</v>
      </c>
      <c r="P3900" s="165" t="s">
        <v>11102</v>
      </c>
    </row>
    <row r="3901" spans="2:16" ht="18.5" thickBot="1">
      <c r="B3901" s="14">
        <v>721</v>
      </c>
      <c r="P3901" s="165" t="s">
        <v>11103</v>
      </c>
    </row>
    <row r="3902" spans="2:16" ht="25.5" thickBot="1">
      <c r="B3902" s="14">
        <v>722</v>
      </c>
      <c r="P3902" s="165" t="s">
        <v>11104</v>
      </c>
    </row>
    <row r="3903" spans="2:16" ht="25.5" thickBot="1">
      <c r="B3903" s="14">
        <v>723</v>
      </c>
      <c r="P3903" s="165" t="s">
        <v>11105</v>
      </c>
    </row>
    <row r="3904" spans="2:16" ht="18.5" thickBot="1">
      <c r="B3904" s="14">
        <v>724</v>
      </c>
      <c r="P3904" s="165" t="s">
        <v>11106</v>
      </c>
    </row>
    <row r="3905" spans="2:16" ht="18.5" thickBot="1">
      <c r="B3905" s="14">
        <v>725</v>
      </c>
      <c r="P3905" s="165" t="s">
        <v>11107</v>
      </c>
    </row>
    <row r="3906" spans="2:16" ht="25.5" thickBot="1">
      <c r="B3906" s="14">
        <v>726</v>
      </c>
      <c r="P3906" s="165" t="s">
        <v>10987</v>
      </c>
    </row>
    <row r="3907" spans="2:16" ht="38" thickBot="1">
      <c r="B3907" s="14">
        <v>727</v>
      </c>
      <c r="P3907" s="165" t="s">
        <v>11108</v>
      </c>
    </row>
    <row r="3908" spans="2:16" ht="18.5" thickBot="1">
      <c r="B3908" s="14">
        <v>728</v>
      </c>
      <c r="P3908" s="165" t="s">
        <v>11109</v>
      </c>
    </row>
    <row r="3909" spans="2:16" ht="25.5" thickBot="1">
      <c r="B3909" s="14">
        <v>729</v>
      </c>
      <c r="P3909" s="165" t="s">
        <v>11110</v>
      </c>
    </row>
    <row r="3910" spans="2:16" ht="18.5" thickBot="1">
      <c r="B3910" s="14">
        <v>730</v>
      </c>
      <c r="P3910" s="165" t="s">
        <v>11111</v>
      </c>
    </row>
    <row r="3911" spans="2:16" ht="18.5" thickBot="1">
      <c r="B3911" s="14">
        <v>731</v>
      </c>
      <c r="P3911" s="165" t="s">
        <v>11112</v>
      </c>
    </row>
    <row r="3912" spans="2:16" ht="25.5" thickBot="1">
      <c r="B3912" s="14">
        <v>732</v>
      </c>
      <c r="P3912" s="165" t="s">
        <v>11113</v>
      </c>
    </row>
    <row r="3913" spans="2:16" ht="25.5" thickBot="1">
      <c r="B3913" s="14">
        <v>733</v>
      </c>
      <c r="P3913" s="165" t="s">
        <v>11114</v>
      </c>
    </row>
    <row r="3914" spans="2:16" ht="18.5" thickBot="1">
      <c r="B3914" s="14">
        <v>734</v>
      </c>
      <c r="P3914" s="165" t="s">
        <v>11115</v>
      </c>
    </row>
    <row r="3915" spans="2:16" ht="18.5" thickBot="1">
      <c r="B3915" s="14">
        <v>735</v>
      </c>
      <c r="P3915" s="165" t="s">
        <v>11116</v>
      </c>
    </row>
    <row r="3916" spans="2:16" ht="50.5" thickBot="1">
      <c r="B3916" s="14">
        <v>736</v>
      </c>
      <c r="P3916" s="165" t="s">
        <v>11117</v>
      </c>
    </row>
    <row r="3917" spans="2:16" ht="38" thickBot="1">
      <c r="B3917" s="14">
        <v>737</v>
      </c>
      <c r="P3917" s="165" t="s">
        <v>11118</v>
      </c>
    </row>
    <row r="3918" spans="2:16" ht="25.5" thickBot="1">
      <c r="B3918" s="14">
        <v>738</v>
      </c>
      <c r="P3918" s="165" t="s">
        <v>11119</v>
      </c>
    </row>
    <row r="3919" spans="2:16" ht="38" thickBot="1">
      <c r="B3919" s="14">
        <v>739</v>
      </c>
      <c r="P3919" s="165" t="s">
        <v>11120</v>
      </c>
    </row>
    <row r="3920" spans="2:16" ht="18.5" thickBot="1">
      <c r="B3920" s="14">
        <v>740</v>
      </c>
      <c r="P3920" s="165" t="s">
        <v>11121</v>
      </c>
    </row>
    <row r="3921" spans="2:16" ht="50.5" thickBot="1">
      <c r="B3921" s="14">
        <v>741</v>
      </c>
      <c r="P3921" s="165" t="s">
        <v>11122</v>
      </c>
    </row>
    <row r="3922" spans="2:16" ht="18.5" thickBot="1">
      <c r="B3922" s="14">
        <v>742</v>
      </c>
      <c r="P3922" s="165" t="s">
        <v>11123</v>
      </c>
    </row>
    <row r="3923" spans="2:16" ht="25.5" thickBot="1">
      <c r="B3923" s="14">
        <v>743</v>
      </c>
      <c r="P3923" s="165" t="s">
        <v>11124</v>
      </c>
    </row>
    <row r="3924" spans="2:16" ht="75.5" thickBot="1">
      <c r="B3924" s="14">
        <v>744</v>
      </c>
      <c r="P3924" s="165" t="s">
        <v>11125</v>
      </c>
    </row>
    <row r="3925" spans="2:16" ht="63" thickBot="1">
      <c r="B3925" s="14">
        <v>745</v>
      </c>
      <c r="P3925" s="165" t="s">
        <v>11126</v>
      </c>
    </row>
    <row r="3926" spans="2:16" ht="25.5" thickBot="1">
      <c r="B3926" s="14">
        <v>746</v>
      </c>
      <c r="P3926" s="165" t="s">
        <v>11127</v>
      </c>
    </row>
    <row r="3927" spans="2:16" ht="18.5" thickBot="1">
      <c r="B3927" s="14">
        <v>747</v>
      </c>
      <c r="P3927" s="165" t="s">
        <v>11128</v>
      </c>
    </row>
    <row r="3928" spans="2:16" ht="18.5" thickBot="1">
      <c r="B3928" s="14">
        <v>748</v>
      </c>
      <c r="P3928" s="165" t="s">
        <v>11129</v>
      </c>
    </row>
    <row r="3929" spans="2:16" ht="18.5" thickBot="1">
      <c r="B3929" s="14">
        <v>749</v>
      </c>
      <c r="P3929" s="165" t="s">
        <v>11130</v>
      </c>
    </row>
    <row r="3930" spans="2:16" ht="25.5" thickBot="1">
      <c r="B3930" s="14">
        <v>750</v>
      </c>
      <c r="P3930" s="165" t="s">
        <v>11131</v>
      </c>
    </row>
    <row r="3931" spans="2:16" ht="18.5" thickBot="1">
      <c r="B3931" s="14">
        <v>751</v>
      </c>
      <c r="P3931" s="165" t="s">
        <v>11132</v>
      </c>
    </row>
    <row r="3932" spans="2:16" ht="25.5" thickBot="1">
      <c r="B3932" s="14">
        <v>752</v>
      </c>
      <c r="P3932" s="165" t="s">
        <v>11133</v>
      </c>
    </row>
    <row r="3933" spans="2:16" ht="38" thickBot="1">
      <c r="B3933" s="14">
        <v>753</v>
      </c>
      <c r="P3933" s="165" t="s">
        <v>11134</v>
      </c>
    </row>
    <row r="3934" spans="2:16" ht="50.5" thickBot="1">
      <c r="B3934" s="14">
        <v>754</v>
      </c>
      <c r="P3934" s="165" t="s">
        <v>11135</v>
      </c>
    </row>
    <row r="3935" spans="2:16" ht="25.5" thickBot="1">
      <c r="B3935" s="14">
        <v>755</v>
      </c>
      <c r="P3935" s="165" t="s">
        <v>11136</v>
      </c>
    </row>
    <row r="3936" spans="2:16" ht="18.5" thickBot="1">
      <c r="B3936" s="14">
        <v>756</v>
      </c>
      <c r="P3936" s="165" t="s">
        <v>11137</v>
      </c>
    </row>
    <row r="3937" spans="2:16" ht="38" thickBot="1">
      <c r="B3937" s="14">
        <v>757</v>
      </c>
      <c r="P3937" s="165" t="s">
        <v>11138</v>
      </c>
    </row>
    <row r="3938" spans="2:16" ht="50.5" thickBot="1">
      <c r="B3938" s="14">
        <v>758</v>
      </c>
      <c r="P3938" s="165" t="s">
        <v>11139</v>
      </c>
    </row>
    <row r="3939" spans="2:16" ht="25.5" thickBot="1">
      <c r="B3939" s="14">
        <v>759</v>
      </c>
      <c r="P3939" s="165" t="s">
        <v>11140</v>
      </c>
    </row>
    <row r="3940" spans="2:16" ht="25.5" thickBot="1">
      <c r="B3940" s="14">
        <v>760</v>
      </c>
      <c r="P3940" s="165" t="s">
        <v>11141</v>
      </c>
    </row>
    <row r="3941" spans="2:16" ht="25.5" thickBot="1">
      <c r="B3941" s="14">
        <v>761</v>
      </c>
      <c r="P3941" s="165" t="s">
        <v>11142</v>
      </c>
    </row>
    <row r="3942" spans="2:16" ht="18.5" thickBot="1">
      <c r="B3942" s="14">
        <v>762</v>
      </c>
      <c r="P3942" s="165" t="s">
        <v>11143</v>
      </c>
    </row>
    <row r="3943" spans="2:16" ht="18.5" thickBot="1">
      <c r="B3943" s="14">
        <v>763</v>
      </c>
      <c r="P3943" s="165" t="s">
        <v>11144</v>
      </c>
    </row>
    <row r="3944" spans="2:16" ht="25.5" thickBot="1">
      <c r="B3944" s="14">
        <v>764</v>
      </c>
      <c r="P3944" s="165" t="s">
        <v>11145</v>
      </c>
    </row>
    <row r="3945" spans="2:16" ht="63" thickBot="1">
      <c r="B3945" s="14">
        <v>765</v>
      </c>
      <c r="P3945" s="165" t="s">
        <v>11146</v>
      </c>
    </row>
    <row r="3946" spans="2:16" ht="63" thickBot="1">
      <c r="B3946" s="14">
        <v>766</v>
      </c>
      <c r="P3946" s="165" t="s">
        <v>11147</v>
      </c>
    </row>
    <row r="3947" spans="2:16" ht="25.5" thickBot="1">
      <c r="B3947" s="14">
        <v>767</v>
      </c>
      <c r="P3947" s="165" t="s">
        <v>11148</v>
      </c>
    </row>
    <row r="3948" spans="2:16" ht="25.5" thickBot="1">
      <c r="B3948" s="14">
        <v>768</v>
      </c>
      <c r="P3948" s="165" t="s">
        <v>11149</v>
      </c>
    </row>
    <row r="3949" spans="2:16" ht="25.5" thickBot="1">
      <c r="B3949" s="14">
        <v>769</v>
      </c>
      <c r="P3949" s="165" t="s">
        <v>11150</v>
      </c>
    </row>
    <row r="3950" spans="2:16" ht="18.5" thickBot="1">
      <c r="B3950" s="14">
        <v>770</v>
      </c>
      <c r="P3950" s="165" t="s">
        <v>11151</v>
      </c>
    </row>
    <row r="3951" spans="2:16" ht="38" thickBot="1">
      <c r="B3951" s="14">
        <v>771</v>
      </c>
      <c r="P3951" s="165" t="s">
        <v>11152</v>
      </c>
    </row>
    <row r="3952" spans="2:16" ht="18.5" thickBot="1">
      <c r="B3952" s="14">
        <v>772</v>
      </c>
      <c r="P3952" s="165" t="s">
        <v>11153</v>
      </c>
    </row>
    <row r="3953" spans="2:16" ht="38" thickBot="1">
      <c r="B3953" s="14">
        <v>773</v>
      </c>
      <c r="P3953" s="165" t="s">
        <v>11154</v>
      </c>
    </row>
    <row r="3954" spans="2:16" ht="18.5" thickBot="1">
      <c r="B3954" s="14">
        <v>774</v>
      </c>
      <c r="P3954" s="165" t="s">
        <v>11155</v>
      </c>
    </row>
    <row r="3955" spans="2:16" ht="50.5" thickBot="1">
      <c r="B3955" s="14">
        <v>775</v>
      </c>
      <c r="P3955" s="165" t="s">
        <v>11156</v>
      </c>
    </row>
    <row r="3956" spans="2:16" ht="18.5" thickBot="1">
      <c r="B3956" s="14">
        <v>776</v>
      </c>
      <c r="P3956" s="165" t="s">
        <v>11157</v>
      </c>
    </row>
    <row r="3957" spans="2:16" ht="38" thickBot="1">
      <c r="B3957" s="14">
        <v>777</v>
      </c>
      <c r="P3957" s="165" t="s">
        <v>11158</v>
      </c>
    </row>
    <row r="3958" spans="2:16" ht="18.5" thickBot="1">
      <c r="B3958" s="14">
        <v>778</v>
      </c>
      <c r="P3958" s="165" t="s">
        <v>3949</v>
      </c>
    </row>
    <row r="3959" spans="2:16" ht="38" thickBot="1">
      <c r="B3959" s="14">
        <v>779</v>
      </c>
      <c r="P3959" s="165" t="s">
        <v>11159</v>
      </c>
    </row>
    <row r="3960" spans="2:16" ht="25.5" thickBot="1">
      <c r="B3960" s="14">
        <v>780</v>
      </c>
      <c r="P3960" s="165" t="s">
        <v>11160</v>
      </c>
    </row>
    <row r="3961" spans="2:16" ht="38" thickBot="1">
      <c r="B3961" s="14">
        <v>781</v>
      </c>
      <c r="P3961" s="165" t="s">
        <v>11161</v>
      </c>
    </row>
    <row r="3962" spans="2:16" ht="38" thickBot="1">
      <c r="B3962" s="14">
        <v>782</v>
      </c>
      <c r="P3962" s="165" t="s">
        <v>11162</v>
      </c>
    </row>
    <row r="3963" spans="2:16" ht="38" thickBot="1">
      <c r="B3963" s="14">
        <v>783</v>
      </c>
      <c r="P3963" s="165" t="s">
        <v>11163</v>
      </c>
    </row>
    <row r="3964" spans="2:16" ht="25.5" thickBot="1">
      <c r="B3964" s="14">
        <v>784</v>
      </c>
      <c r="P3964" s="165" t="s">
        <v>11164</v>
      </c>
    </row>
    <row r="3965" spans="2:16" ht="38" thickBot="1">
      <c r="B3965" s="14">
        <v>785</v>
      </c>
      <c r="P3965" s="165" t="s">
        <v>11165</v>
      </c>
    </row>
    <row r="3966" spans="2:16" ht="25.5" thickBot="1">
      <c r="B3966" s="14">
        <v>786</v>
      </c>
      <c r="P3966" s="165" t="s">
        <v>11166</v>
      </c>
    </row>
    <row r="3967" spans="2:16" ht="25.5" thickBot="1">
      <c r="B3967" s="14">
        <v>787</v>
      </c>
      <c r="P3967" s="165" t="s">
        <v>11167</v>
      </c>
    </row>
    <row r="3968" spans="2:16" ht="50.5" thickBot="1">
      <c r="B3968" s="14">
        <v>788</v>
      </c>
      <c r="P3968" s="165" t="s">
        <v>11168</v>
      </c>
    </row>
    <row r="3969" spans="2:16" ht="25.5" thickBot="1">
      <c r="B3969" s="14">
        <v>789</v>
      </c>
      <c r="P3969" s="165" t="s">
        <v>11169</v>
      </c>
    </row>
    <row r="3970" spans="2:16" ht="25.5" thickBot="1">
      <c r="B3970" s="14">
        <v>790</v>
      </c>
      <c r="P3970" s="165" t="s">
        <v>11170</v>
      </c>
    </row>
    <row r="3971" spans="2:16" ht="38" thickBot="1">
      <c r="B3971" s="14">
        <v>791</v>
      </c>
      <c r="P3971" s="165" t="s">
        <v>11171</v>
      </c>
    </row>
    <row r="3972" spans="2:16" ht="18.5" thickBot="1">
      <c r="B3972" s="14">
        <v>792</v>
      </c>
      <c r="P3972" s="165" t="s">
        <v>11172</v>
      </c>
    </row>
    <row r="3973" spans="2:16" ht="18.5" thickBot="1">
      <c r="B3973" s="14">
        <v>793</v>
      </c>
      <c r="P3973" s="165" t="s">
        <v>11173</v>
      </c>
    </row>
    <row r="3974" spans="2:16" ht="38" thickBot="1">
      <c r="B3974" s="14">
        <v>794</v>
      </c>
      <c r="P3974" s="165" t="s">
        <v>11174</v>
      </c>
    </row>
    <row r="3975" spans="2:16" ht="18.5" thickBot="1">
      <c r="B3975" s="14">
        <v>795</v>
      </c>
      <c r="P3975" s="165" t="s">
        <v>11175</v>
      </c>
    </row>
    <row r="3976" spans="2:16" ht="18.5" thickBot="1">
      <c r="B3976" s="14">
        <v>796</v>
      </c>
      <c r="P3976" s="165" t="s">
        <v>11176</v>
      </c>
    </row>
    <row r="3977" spans="2:16" ht="25.5" thickBot="1">
      <c r="B3977" s="14">
        <v>797</v>
      </c>
      <c r="P3977" s="165" t="s">
        <v>11177</v>
      </c>
    </row>
    <row r="3978" spans="2:16" ht="50.5" thickBot="1">
      <c r="B3978" s="14">
        <v>798</v>
      </c>
      <c r="P3978" s="165" t="s">
        <v>11178</v>
      </c>
    </row>
    <row r="3979" spans="2:16" ht="25.5" thickBot="1">
      <c r="B3979" s="14">
        <v>799</v>
      </c>
      <c r="P3979" s="165" t="s">
        <v>11179</v>
      </c>
    </row>
    <row r="3980" spans="2:16" ht="63" thickBot="1">
      <c r="B3980" s="14">
        <v>800</v>
      </c>
      <c r="P3980" s="165" t="s">
        <v>11180</v>
      </c>
    </row>
    <row r="3981" spans="2:16" ht="25.5" thickBot="1">
      <c r="B3981" s="14">
        <v>801</v>
      </c>
      <c r="P3981" s="165" t="s">
        <v>11181</v>
      </c>
    </row>
    <row r="3982" spans="2:16" ht="25.5" thickBot="1">
      <c r="B3982" s="14">
        <v>802</v>
      </c>
      <c r="P3982" s="165" t="s">
        <v>11182</v>
      </c>
    </row>
    <row r="3983" spans="2:16" ht="25.5" thickBot="1">
      <c r="B3983" s="14">
        <v>803</v>
      </c>
      <c r="P3983" s="165" t="s">
        <v>11183</v>
      </c>
    </row>
    <row r="3984" spans="2:16" ht="25.5" thickBot="1">
      <c r="B3984" s="14">
        <v>804</v>
      </c>
      <c r="P3984" s="165" t="s">
        <v>11184</v>
      </c>
    </row>
    <row r="3985" spans="2:16" ht="18.5" thickBot="1">
      <c r="B3985" s="14">
        <v>805</v>
      </c>
      <c r="P3985" s="165" t="s">
        <v>11185</v>
      </c>
    </row>
    <row r="3986" spans="2:16" ht="25.5" thickBot="1">
      <c r="B3986" s="14">
        <v>806</v>
      </c>
      <c r="P3986" s="165" t="s">
        <v>3950</v>
      </c>
    </row>
    <row r="3987" spans="2:16" ht="63" thickBot="1">
      <c r="B3987" s="14">
        <v>807</v>
      </c>
      <c r="P3987" s="165" t="s">
        <v>11186</v>
      </c>
    </row>
    <row r="3988" spans="2:16" ht="25.5" thickBot="1">
      <c r="B3988" s="14">
        <v>808</v>
      </c>
      <c r="P3988" s="165" t="s">
        <v>11187</v>
      </c>
    </row>
    <row r="3989" spans="2:16" ht="63" thickBot="1">
      <c r="B3989" s="14">
        <v>809</v>
      </c>
      <c r="P3989" s="165" t="s">
        <v>11188</v>
      </c>
    </row>
    <row r="3990" spans="2:16" ht="18.5" thickBot="1">
      <c r="B3990" s="14">
        <v>810</v>
      </c>
      <c r="P3990" s="165" t="s">
        <v>11189</v>
      </c>
    </row>
    <row r="3991" spans="2:16" ht="25.5" thickBot="1">
      <c r="B3991" s="14">
        <v>811</v>
      </c>
      <c r="P3991" s="165" t="s">
        <v>11190</v>
      </c>
    </row>
    <row r="3992" spans="2:16" ht="25.5" thickBot="1">
      <c r="B3992" s="14">
        <v>812</v>
      </c>
      <c r="P3992" s="165" t="s">
        <v>11191</v>
      </c>
    </row>
    <row r="3993" spans="2:16" ht="18.5" thickBot="1">
      <c r="B3993" s="14">
        <v>813</v>
      </c>
      <c r="P3993" s="165" t="s">
        <v>11192</v>
      </c>
    </row>
    <row r="3994" spans="2:16" ht="38" thickBot="1">
      <c r="B3994" s="14">
        <v>814</v>
      </c>
      <c r="P3994" s="165" t="s">
        <v>11193</v>
      </c>
    </row>
    <row r="3995" spans="2:16" ht="38" thickBot="1">
      <c r="B3995" s="14">
        <v>815</v>
      </c>
      <c r="P3995" s="165" t="s">
        <v>11194</v>
      </c>
    </row>
    <row r="3996" spans="2:16" ht="25.5" thickBot="1">
      <c r="B3996" s="14">
        <v>816</v>
      </c>
      <c r="P3996" s="165" t="s">
        <v>11187</v>
      </c>
    </row>
    <row r="3997" spans="2:16" ht="18.5" thickBot="1">
      <c r="B3997" s="14">
        <v>817</v>
      </c>
      <c r="P3997" s="165" t="s">
        <v>11192</v>
      </c>
    </row>
    <row r="3998" spans="2:16" ht="18.5" thickBot="1">
      <c r="B3998" s="14">
        <v>818</v>
      </c>
      <c r="P3998" s="165" t="s">
        <v>11195</v>
      </c>
    </row>
    <row r="3999" spans="2:16" ht="38" thickBot="1">
      <c r="B3999" s="14">
        <v>819</v>
      </c>
      <c r="P3999" s="165" t="s">
        <v>11196</v>
      </c>
    </row>
    <row r="4000" spans="2:16" ht="25.5" thickBot="1">
      <c r="B4000" s="14">
        <v>820</v>
      </c>
      <c r="P4000" s="165" t="s">
        <v>11197</v>
      </c>
    </row>
    <row r="4001" spans="2:16" ht="25.5" thickBot="1">
      <c r="B4001" s="14">
        <v>821</v>
      </c>
      <c r="P4001" s="165" t="s">
        <v>11190</v>
      </c>
    </row>
    <row r="4002" spans="2:16" ht="18.5" thickBot="1">
      <c r="B4002" s="14">
        <v>822</v>
      </c>
      <c r="P4002" s="165" t="s">
        <v>11198</v>
      </c>
    </row>
    <row r="4003" spans="2:16" ht="25.5" thickBot="1">
      <c r="B4003" s="14">
        <v>823</v>
      </c>
      <c r="P4003" s="165" t="s">
        <v>11199</v>
      </c>
    </row>
    <row r="4004" spans="2:16" ht="38" thickBot="1">
      <c r="B4004" s="14">
        <v>824</v>
      </c>
      <c r="P4004" s="165" t="s">
        <v>11200</v>
      </c>
    </row>
    <row r="4005" spans="2:16" ht="25.5" thickBot="1">
      <c r="B4005" s="14">
        <v>825</v>
      </c>
      <c r="P4005" s="165" t="s">
        <v>11201</v>
      </c>
    </row>
    <row r="4006" spans="2:16" ht="38" thickBot="1">
      <c r="B4006" s="14">
        <v>826</v>
      </c>
      <c r="P4006" s="165" t="s">
        <v>11194</v>
      </c>
    </row>
    <row r="4007" spans="2:16" ht="38" thickBot="1">
      <c r="B4007" s="14">
        <v>827</v>
      </c>
      <c r="P4007" s="165" t="s">
        <v>11202</v>
      </c>
    </row>
    <row r="4008" spans="2:16" ht="18.5" thickBot="1">
      <c r="B4008" s="14">
        <v>828</v>
      </c>
      <c r="P4008" s="165" t="s">
        <v>11203</v>
      </c>
    </row>
    <row r="4009" spans="2:16" ht="38" thickBot="1">
      <c r="B4009" s="14">
        <v>829</v>
      </c>
      <c r="P4009" s="165" t="s">
        <v>11204</v>
      </c>
    </row>
    <row r="4010" spans="2:16" ht="25.5" thickBot="1">
      <c r="B4010" s="14">
        <v>830</v>
      </c>
      <c r="P4010" s="165" t="s">
        <v>11205</v>
      </c>
    </row>
    <row r="4011" spans="2:16" ht="75.5" thickBot="1">
      <c r="B4011" s="14">
        <v>831</v>
      </c>
      <c r="P4011" s="165" t="s">
        <v>11206</v>
      </c>
    </row>
    <row r="4012" spans="2:16" ht="18.5" thickBot="1">
      <c r="B4012" s="14">
        <v>832</v>
      </c>
      <c r="P4012" s="165" t="s">
        <v>11207</v>
      </c>
    </row>
    <row r="4013" spans="2:16" ht="50.5" thickBot="1">
      <c r="B4013" s="14">
        <v>833</v>
      </c>
      <c r="P4013" s="165" t="s">
        <v>11208</v>
      </c>
    </row>
    <row r="4014" spans="2:16" ht="50.5" thickBot="1">
      <c r="B4014" s="14">
        <v>834</v>
      </c>
      <c r="P4014" s="165" t="s">
        <v>11209</v>
      </c>
    </row>
    <row r="4015" spans="2:16" ht="25.5" thickBot="1">
      <c r="B4015" s="14">
        <v>835</v>
      </c>
      <c r="P4015" s="165" t="s">
        <v>11210</v>
      </c>
    </row>
    <row r="4016" spans="2:16" ht="25.5" thickBot="1">
      <c r="B4016" s="14">
        <v>836</v>
      </c>
      <c r="P4016" s="165" t="s">
        <v>11210</v>
      </c>
    </row>
    <row r="4017" spans="2:16" ht="38" thickBot="1">
      <c r="B4017" s="14">
        <v>837</v>
      </c>
      <c r="P4017" s="165" t="s">
        <v>11211</v>
      </c>
    </row>
    <row r="4018" spans="2:16" ht="25.5" thickBot="1">
      <c r="B4018" s="14">
        <v>838</v>
      </c>
      <c r="P4018" s="165" t="s">
        <v>11212</v>
      </c>
    </row>
    <row r="4019" spans="2:16" ht="38" thickBot="1">
      <c r="B4019" s="14">
        <v>839</v>
      </c>
      <c r="P4019" s="165" t="s">
        <v>11213</v>
      </c>
    </row>
    <row r="4020" spans="2:16" ht="18.5" thickBot="1">
      <c r="B4020" s="14">
        <v>840</v>
      </c>
      <c r="P4020" s="165" t="s">
        <v>11214</v>
      </c>
    </row>
    <row r="4021" spans="2:16" ht="25.5" thickBot="1">
      <c r="B4021" s="14">
        <v>841</v>
      </c>
      <c r="P4021" s="165" t="s">
        <v>11215</v>
      </c>
    </row>
    <row r="4022" spans="2:16" ht="25.5" thickBot="1">
      <c r="B4022" s="14">
        <v>842</v>
      </c>
      <c r="P4022" s="165" t="s">
        <v>11216</v>
      </c>
    </row>
    <row r="4023" spans="2:16" ht="25.5" thickBot="1">
      <c r="B4023" s="14">
        <v>843</v>
      </c>
      <c r="P4023" s="165" t="s">
        <v>11217</v>
      </c>
    </row>
    <row r="4024" spans="2:16" ht="38" thickBot="1">
      <c r="B4024" s="14">
        <v>844</v>
      </c>
      <c r="P4024" s="165" t="s">
        <v>11218</v>
      </c>
    </row>
    <row r="4025" spans="2:16" ht="25.5" thickBot="1">
      <c r="B4025" s="14">
        <v>845</v>
      </c>
      <c r="P4025" s="165" t="s">
        <v>11219</v>
      </c>
    </row>
    <row r="4026" spans="2:16" ht="25.5" thickBot="1">
      <c r="B4026" s="14">
        <v>846</v>
      </c>
      <c r="P4026" s="165" t="s">
        <v>11220</v>
      </c>
    </row>
    <row r="4027" spans="2:16" ht="25.5" thickBot="1">
      <c r="B4027" s="14">
        <v>847</v>
      </c>
      <c r="P4027" s="165" t="s">
        <v>11221</v>
      </c>
    </row>
    <row r="4028" spans="2:16" ht="25.5" thickBot="1">
      <c r="B4028" s="14">
        <v>848</v>
      </c>
      <c r="P4028" s="165" t="s">
        <v>11222</v>
      </c>
    </row>
    <row r="4029" spans="2:16" ht="25.5" thickBot="1">
      <c r="B4029" s="14">
        <v>849</v>
      </c>
      <c r="P4029" s="165" t="s">
        <v>11223</v>
      </c>
    </row>
    <row r="4030" spans="2:16" ht="25.5" thickBot="1">
      <c r="B4030" s="14">
        <v>850</v>
      </c>
      <c r="P4030" s="165" t="s">
        <v>11224</v>
      </c>
    </row>
    <row r="4031" spans="2:16" ht="25.5" thickBot="1">
      <c r="B4031" s="14">
        <v>851</v>
      </c>
      <c r="P4031" s="165" t="s">
        <v>11225</v>
      </c>
    </row>
    <row r="4032" spans="2:16" ht="25.5" thickBot="1">
      <c r="B4032" s="14">
        <v>852</v>
      </c>
      <c r="P4032" s="165" t="s">
        <v>11226</v>
      </c>
    </row>
    <row r="4033" spans="2:16" ht="38" thickBot="1">
      <c r="B4033" s="14">
        <v>853</v>
      </c>
      <c r="P4033" s="165" t="s">
        <v>11227</v>
      </c>
    </row>
    <row r="4034" spans="2:16" ht="25.5" thickBot="1">
      <c r="B4034" s="14">
        <v>854</v>
      </c>
      <c r="P4034" s="165" t="s">
        <v>11228</v>
      </c>
    </row>
    <row r="4035" spans="2:16" ht="18.5" thickBot="1">
      <c r="B4035" s="14">
        <v>855</v>
      </c>
      <c r="P4035" s="165" t="s">
        <v>11229</v>
      </c>
    </row>
    <row r="4036" spans="2:16" ht="18.5" thickBot="1">
      <c r="B4036" s="14">
        <v>856</v>
      </c>
      <c r="P4036" s="165" t="s">
        <v>11230</v>
      </c>
    </row>
    <row r="4037" spans="2:16" ht="18.5" thickBot="1">
      <c r="B4037" s="14">
        <v>857</v>
      </c>
      <c r="P4037" s="165" t="s">
        <v>11231</v>
      </c>
    </row>
    <row r="4038" spans="2:16" ht="25.5" thickBot="1">
      <c r="B4038" s="14">
        <v>858</v>
      </c>
      <c r="P4038" s="165" t="s">
        <v>11232</v>
      </c>
    </row>
    <row r="4039" spans="2:16" ht="25.5" thickBot="1">
      <c r="B4039" s="14">
        <v>859</v>
      </c>
      <c r="P4039" s="165" t="s">
        <v>11233</v>
      </c>
    </row>
    <row r="4040" spans="2:16" ht="50.5" thickBot="1">
      <c r="B4040" s="14">
        <v>860</v>
      </c>
      <c r="P4040" s="165" t="s">
        <v>11234</v>
      </c>
    </row>
    <row r="4041" spans="2:16" ht="38" thickBot="1">
      <c r="B4041" s="14">
        <v>861</v>
      </c>
      <c r="P4041" s="165" t="s">
        <v>11235</v>
      </c>
    </row>
    <row r="4042" spans="2:16" ht="38" thickBot="1">
      <c r="B4042" s="14">
        <v>862</v>
      </c>
      <c r="P4042" s="165" t="s">
        <v>11236</v>
      </c>
    </row>
    <row r="4043" spans="2:16" ht="25.5" thickBot="1">
      <c r="B4043" s="14">
        <v>863</v>
      </c>
      <c r="P4043" s="165" t="s">
        <v>11237</v>
      </c>
    </row>
    <row r="4044" spans="2:16" ht="25.5" thickBot="1">
      <c r="B4044" s="14">
        <v>864</v>
      </c>
      <c r="P4044" s="165" t="s">
        <v>11238</v>
      </c>
    </row>
    <row r="4045" spans="2:16" ht="25.5" thickBot="1">
      <c r="B4045" s="14">
        <v>865</v>
      </c>
      <c r="P4045" s="165" t="s">
        <v>11239</v>
      </c>
    </row>
    <row r="4046" spans="2:16" ht="25.5" thickBot="1">
      <c r="B4046" s="14">
        <v>866</v>
      </c>
      <c r="P4046" s="165" t="s">
        <v>11240</v>
      </c>
    </row>
    <row r="4047" spans="2:16" ht="18.5" thickBot="1">
      <c r="B4047" s="14">
        <v>867</v>
      </c>
      <c r="P4047" s="165" t="s">
        <v>11241</v>
      </c>
    </row>
    <row r="4048" spans="2:16" ht="18.5" thickBot="1">
      <c r="B4048" s="14">
        <v>868</v>
      </c>
      <c r="P4048" s="165" t="s">
        <v>11242</v>
      </c>
    </row>
    <row r="4049" spans="2:16" ht="25.5" thickBot="1">
      <c r="B4049" s="14">
        <v>869</v>
      </c>
      <c r="P4049" s="165" t="s">
        <v>11243</v>
      </c>
    </row>
    <row r="4050" spans="2:16" ht="18.5" thickBot="1">
      <c r="B4050" s="14">
        <v>870</v>
      </c>
      <c r="P4050" s="165" t="s">
        <v>11244</v>
      </c>
    </row>
    <row r="4051" spans="2:16" ht="25.5" thickBot="1">
      <c r="B4051" s="14">
        <v>871</v>
      </c>
      <c r="P4051" s="165" t="s">
        <v>11245</v>
      </c>
    </row>
    <row r="4052" spans="2:16" ht="25.5" thickBot="1">
      <c r="B4052" s="14">
        <v>872</v>
      </c>
      <c r="P4052" s="165" t="s">
        <v>11246</v>
      </c>
    </row>
    <row r="4053" spans="2:16" ht="25.5" thickBot="1">
      <c r="B4053" s="14">
        <v>873</v>
      </c>
      <c r="P4053" s="165" t="s">
        <v>11247</v>
      </c>
    </row>
    <row r="4054" spans="2:16" ht="25.5" thickBot="1">
      <c r="B4054" s="14">
        <v>874</v>
      </c>
      <c r="P4054" s="165" t="s">
        <v>11248</v>
      </c>
    </row>
    <row r="4055" spans="2:16" ht="25.5" thickBot="1">
      <c r="B4055" s="14">
        <v>875</v>
      </c>
      <c r="P4055" s="165" t="s">
        <v>11249</v>
      </c>
    </row>
    <row r="4056" spans="2:16" ht="18.5" thickBot="1">
      <c r="B4056" s="14">
        <v>876</v>
      </c>
      <c r="P4056" s="165" t="s">
        <v>11250</v>
      </c>
    </row>
    <row r="4057" spans="2:16" ht="50.5" thickBot="1">
      <c r="B4057" s="14">
        <v>877</v>
      </c>
      <c r="P4057" s="165" t="s">
        <v>11251</v>
      </c>
    </row>
    <row r="4058" spans="2:16" ht="38" thickBot="1">
      <c r="B4058" s="14">
        <v>878</v>
      </c>
      <c r="P4058" s="165" t="s">
        <v>11252</v>
      </c>
    </row>
    <row r="4059" spans="2:16" ht="25.5" thickBot="1">
      <c r="B4059" s="14">
        <v>879</v>
      </c>
      <c r="P4059" s="165" t="s">
        <v>11253</v>
      </c>
    </row>
    <row r="4060" spans="2:16" ht="25.5" thickBot="1">
      <c r="B4060" s="14">
        <v>880</v>
      </c>
      <c r="P4060" s="165" t="s">
        <v>11254</v>
      </c>
    </row>
    <row r="4061" spans="2:16" ht="18.5" thickBot="1">
      <c r="B4061" s="14">
        <v>881</v>
      </c>
      <c r="P4061" s="165" t="s">
        <v>11255</v>
      </c>
    </row>
    <row r="4062" spans="2:16" ht="18.5" thickBot="1">
      <c r="B4062" s="14">
        <v>882</v>
      </c>
      <c r="P4062" s="165" t="s">
        <v>11256</v>
      </c>
    </row>
    <row r="4063" spans="2:16" ht="18.5" thickBot="1">
      <c r="B4063" s="14">
        <v>883</v>
      </c>
      <c r="P4063" s="165" t="s">
        <v>11257</v>
      </c>
    </row>
    <row r="4064" spans="2:16" ht="18.5" thickBot="1">
      <c r="B4064" s="14">
        <v>884</v>
      </c>
      <c r="P4064" s="165" t="s">
        <v>11258</v>
      </c>
    </row>
    <row r="4065" spans="2:16" ht="25.5" thickBot="1">
      <c r="B4065" s="14">
        <v>885</v>
      </c>
      <c r="P4065" s="165" t="s">
        <v>11259</v>
      </c>
    </row>
    <row r="4066" spans="2:16" ht="25.5" thickBot="1">
      <c r="B4066" s="14">
        <v>886</v>
      </c>
      <c r="P4066" s="165" t="s">
        <v>11260</v>
      </c>
    </row>
    <row r="4067" spans="2:16" ht="25.5" thickBot="1">
      <c r="B4067" s="14">
        <v>887</v>
      </c>
      <c r="P4067" s="165" t="s">
        <v>11261</v>
      </c>
    </row>
    <row r="4068" spans="2:16" ht="18.5" thickBot="1">
      <c r="B4068" s="14">
        <v>888</v>
      </c>
      <c r="P4068" s="165" t="s">
        <v>11262</v>
      </c>
    </row>
    <row r="4069" spans="2:16" ht="25.5" thickBot="1">
      <c r="B4069" s="14">
        <v>889</v>
      </c>
      <c r="P4069" s="165" t="s">
        <v>11263</v>
      </c>
    </row>
    <row r="4070" spans="2:16" ht="18.5" thickBot="1">
      <c r="B4070" s="14">
        <v>890</v>
      </c>
      <c r="P4070" s="165" t="s">
        <v>11264</v>
      </c>
    </row>
    <row r="4071" spans="2:16" ht="38" thickBot="1">
      <c r="B4071" s="14">
        <v>891</v>
      </c>
      <c r="P4071" s="165" t="s">
        <v>11265</v>
      </c>
    </row>
    <row r="4072" spans="2:16" ht="18.5" thickBot="1">
      <c r="B4072" s="14">
        <v>892</v>
      </c>
      <c r="P4072" s="165" t="s">
        <v>11266</v>
      </c>
    </row>
    <row r="4073" spans="2:16" ht="38" thickBot="1">
      <c r="B4073" s="14">
        <v>893</v>
      </c>
      <c r="P4073" s="165" t="s">
        <v>11267</v>
      </c>
    </row>
    <row r="4074" spans="2:16" ht="25.5" thickBot="1">
      <c r="B4074" s="14">
        <v>894</v>
      </c>
      <c r="P4074" s="165" t="s">
        <v>11268</v>
      </c>
    </row>
    <row r="4075" spans="2:16" ht="38" thickBot="1">
      <c r="B4075" s="14">
        <v>895</v>
      </c>
      <c r="P4075" s="165" t="s">
        <v>11269</v>
      </c>
    </row>
    <row r="4076" spans="2:16" ht="25.5" thickBot="1">
      <c r="B4076" s="14">
        <v>896</v>
      </c>
      <c r="P4076" s="165" t="s">
        <v>11270</v>
      </c>
    </row>
    <row r="4077" spans="2:16" ht="25.5" thickBot="1">
      <c r="B4077" s="14">
        <v>897</v>
      </c>
      <c r="P4077" s="165" t="s">
        <v>11271</v>
      </c>
    </row>
    <row r="4078" spans="2:16" ht="25.5" thickBot="1">
      <c r="B4078" s="14">
        <v>898</v>
      </c>
      <c r="P4078" s="165" t="s">
        <v>11272</v>
      </c>
    </row>
    <row r="4079" spans="2:16" ht="38" thickBot="1">
      <c r="B4079" s="14">
        <v>899</v>
      </c>
      <c r="P4079" s="165" t="s">
        <v>11273</v>
      </c>
    </row>
    <row r="4080" spans="2:16" ht="50.5" thickBot="1">
      <c r="B4080" s="14">
        <v>900</v>
      </c>
      <c r="P4080" s="165" t="s">
        <v>11274</v>
      </c>
    </row>
    <row r="4081" spans="2:16" ht="50.5" thickBot="1">
      <c r="B4081" s="14">
        <v>901</v>
      </c>
      <c r="P4081" s="165" t="s">
        <v>11275</v>
      </c>
    </row>
    <row r="4082" spans="2:16" ht="25.5" thickBot="1">
      <c r="B4082" s="14">
        <v>902</v>
      </c>
      <c r="P4082" s="165" t="s">
        <v>3960</v>
      </c>
    </row>
    <row r="4083" spans="2:16" ht="38" thickBot="1">
      <c r="B4083" s="14">
        <v>903</v>
      </c>
      <c r="P4083" s="165" t="s">
        <v>11276</v>
      </c>
    </row>
    <row r="4084" spans="2:16" ht="25.5" thickBot="1">
      <c r="B4084" s="14">
        <v>904</v>
      </c>
      <c r="P4084" s="165" t="s">
        <v>11277</v>
      </c>
    </row>
    <row r="4085" spans="2:16" ht="38" thickBot="1">
      <c r="B4085" s="14">
        <v>905</v>
      </c>
      <c r="P4085" s="165" t="s">
        <v>11278</v>
      </c>
    </row>
    <row r="4086" spans="2:16" ht="18.5" thickBot="1">
      <c r="B4086" s="14">
        <v>906</v>
      </c>
      <c r="P4086" s="165" t="s">
        <v>11279</v>
      </c>
    </row>
    <row r="4087" spans="2:16" ht="25.5" thickBot="1">
      <c r="B4087" s="14">
        <v>907</v>
      </c>
      <c r="P4087" s="165" t="s">
        <v>11280</v>
      </c>
    </row>
    <row r="4088" spans="2:16" ht="18.5" thickBot="1">
      <c r="B4088" s="14">
        <v>908</v>
      </c>
      <c r="P4088" s="165" t="s">
        <v>11281</v>
      </c>
    </row>
    <row r="4089" spans="2:16" ht="25.5" thickBot="1">
      <c r="B4089" s="14">
        <v>909</v>
      </c>
      <c r="P4089" s="165" t="s">
        <v>11282</v>
      </c>
    </row>
    <row r="4090" spans="2:16" ht="38" thickBot="1">
      <c r="B4090" s="14">
        <v>910</v>
      </c>
      <c r="P4090" s="165" t="s">
        <v>11283</v>
      </c>
    </row>
    <row r="4091" spans="2:16" ht="25.5" thickBot="1">
      <c r="B4091" s="14">
        <v>911</v>
      </c>
      <c r="P4091" s="165" t="s">
        <v>11284</v>
      </c>
    </row>
    <row r="4092" spans="2:16" ht="25.5" thickBot="1">
      <c r="B4092" s="14">
        <v>912</v>
      </c>
      <c r="P4092" s="165" t="s">
        <v>11285</v>
      </c>
    </row>
    <row r="4093" spans="2:16" ht="25.5" thickBot="1">
      <c r="B4093" s="14">
        <v>913</v>
      </c>
      <c r="P4093" s="165" t="s">
        <v>11286</v>
      </c>
    </row>
    <row r="4094" spans="2:16" ht="25.5" thickBot="1">
      <c r="B4094" s="14">
        <v>914</v>
      </c>
      <c r="P4094" s="165" t="s">
        <v>11287</v>
      </c>
    </row>
    <row r="4095" spans="2:16" ht="50.5" thickBot="1">
      <c r="B4095" s="14">
        <v>915</v>
      </c>
      <c r="P4095" s="165" t="s">
        <v>11288</v>
      </c>
    </row>
    <row r="4096" spans="2:16" ht="63" thickBot="1">
      <c r="B4096" s="14">
        <v>916</v>
      </c>
      <c r="P4096" s="165" t="s">
        <v>11289</v>
      </c>
    </row>
    <row r="4097" spans="2:16" ht="18.5" thickBot="1">
      <c r="B4097" s="14">
        <v>917</v>
      </c>
      <c r="P4097" s="165" t="s">
        <v>11290</v>
      </c>
    </row>
    <row r="4098" spans="2:16" ht="25.5" thickBot="1">
      <c r="B4098" s="14">
        <v>918</v>
      </c>
      <c r="P4098" s="165" t="s">
        <v>11291</v>
      </c>
    </row>
    <row r="4099" spans="2:16" ht="25.5" thickBot="1">
      <c r="B4099" s="14">
        <v>919</v>
      </c>
      <c r="P4099" s="165" t="s">
        <v>11292</v>
      </c>
    </row>
    <row r="4100" spans="2:16" ht="18.5" thickBot="1">
      <c r="B4100" s="14">
        <v>920</v>
      </c>
      <c r="P4100" s="165" t="s">
        <v>11293</v>
      </c>
    </row>
    <row r="4101" spans="2:16" ht="25.5" thickBot="1">
      <c r="B4101" s="14">
        <v>921</v>
      </c>
      <c r="P4101" s="165" t="s">
        <v>11294</v>
      </c>
    </row>
    <row r="4102" spans="2:16" ht="18.5" thickBot="1">
      <c r="B4102" s="14">
        <v>922</v>
      </c>
      <c r="P4102" s="165" t="s">
        <v>11295</v>
      </c>
    </row>
    <row r="4103" spans="2:16" ht="25.5" thickBot="1">
      <c r="B4103" s="14">
        <v>923</v>
      </c>
      <c r="P4103" s="165" t="s">
        <v>11296</v>
      </c>
    </row>
    <row r="4104" spans="2:16" ht="25.5" thickBot="1">
      <c r="B4104" s="14">
        <v>924</v>
      </c>
      <c r="P4104" s="165" t="s">
        <v>11297</v>
      </c>
    </row>
    <row r="4105" spans="2:16" ht="25.5" thickBot="1">
      <c r="B4105" s="14">
        <v>925</v>
      </c>
      <c r="P4105" s="165" t="s">
        <v>11298</v>
      </c>
    </row>
    <row r="4106" spans="2:16" ht="18.5" thickBot="1">
      <c r="B4106" s="14">
        <v>926</v>
      </c>
      <c r="P4106" s="165" t="s">
        <v>11299</v>
      </c>
    </row>
    <row r="4107" spans="2:16" ht="50.5" thickBot="1">
      <c r="B4107" s="14">
        <v>927</v>
      </c>
      <c r="P4107" s="165" t="s">
        <v>11300</v>
      </c>
    </row>
    <row r="4108" spans="2:16" ht="63" thickBot="1">
      <c r="B4108" s="14">
        <v>928</v>
      </c>
      <c r="P4108" s="165" t="s">
        <v>11301</v>
      </c>
    </row>
    <row r="4109" spans="2:16" ht="25.5" thickBot="1">
      <c r="B4109" s="14">
        <v>929</v>
      </c>
      <c r="P4109" s="165" t="s">
        <v>11302</v>
      </c>
    </row>
    <row r="4110" spans="2:16" ht="50.5" thickBot="1">
      <c r="B4110" s="14">
        <v>930</v>
      </c>
      <c r="P4110" s="165" t="s">
        <v>11303</v>
      </c>
    </row>
    <row r="4111" spans="2:16" ht="25.5" thickBot="1">
      <c r="B4111" s="14">
        <v>931</v>
      </c>
      <c r="P4111" s="165" t="s">
        <v>11304</v>
      </c>
    </row>
    <row r="4112" spans="2:16" ht="38" thickBot="1">
      <c r="B4112" s="14">
        <v>932</v>
      </c>
      <c r="P4112" s="165" t="s">
        <v>11305</v>
      </c>
    </row>
    <row r="4113" spans="2:16" ht="38" thickBot="1">
      <c r="B4113" s="14">
        <v>933</v>
      </c>
      <c r="P4113" s="165" t="s">
        <v>11306</v>
      </c>
    </row>
    <row r="4114" spans="2:16" ht="25.5" thickBot="1">
      <c r="B4114" s="14">
        <v>934</v>
      </c>
      <c r="P4114" s="165" t="s">
        <v>11307</v>
      </c>
    </row>
    <row r="4115" spans="2:16" ht="18.5" thickBot="1">
      <c r="B4115" s="14">
        <v>935</v>
      </c>
      <c r="P4115" s="165" t="s">
        <v>11308</v>
      </c>
    </row>
    <row r="4116" spans="2:16" ht="18.5" thickBot="1">
      <c r="B4116" s="14">
        <v>936</v>
      </c>
      <c r="P4116" s="165" t="s">
        <v>11309</v>
      </c>
    </row>
    <row r="4117" spans="2:16" ht="38" thickBot="1">
      <c r="B4117" s="14">
        <v>937</v>
      </c>
      <c r="P4117" s="165" t="s">
        <v>11310</v>
      </c>
    </row>
    <row r="4118" spans="2:16" ht="18.5" thickBot="1">
      <c r="B4118" s="14">
        <v>938</v>
      </c>
      <c r="P4118" s="165" t="s">
        <v>11311</v>
      </c>
    </row>
    <row r="4119" spans="2:16" ht="25.5" thickBot="1">
      <c r="B4119" s="14">
        <v>939</v>
      </c>
      <c r="P4119" s="165" t="s">
        <v>11312</v>
      </c>
    </row>
    <row r="4120" spans="2:16" ht="25.5" thickBot="1">
      <c r="B4120" s="14">
        <v>940</v>
      </c>
      <c r="P4120" s="165" t="s">
        <v>11313</v>
      </c>
    </row>
    <row r="4121" spans="2:16" ht="25.5" thickBot="1">
      <c r="B4121" s="14">
        <v>941</v>
      </c>
      <c r="P4121" s="165" t="s">
        <v>11314</v>
      </c>
    </row>
    <row r="4122" spans="2:16" ht="50.5" thickBot="1">
      <c r="B4122" s="14">
        <v>942</v>
      </c>
      <c r="P4122" s="165" t="s">
        <v>11315</v>
      </c>
    </row>
    <row r="4123" spans="2:16" ht="38" thickBot="1">
      <c r="B4123" s="14">
        <v>943</v>
      </c>
      <c r="P4123" s="165" t="s">
        <v>11316</v>
      </c>
    </row>
    <row r="4124" spans="2:16" ht="18.5" thickBot="1">
      <c r="B4124" s="14">
        <v>944</v>
      </c>
      <c r="P4124" s="165" t="s">
        <v>11317</v>
      </c>
    </row>
    <row r="4125" spans="2:16" ht="25.5" thickBot="1">
      <c r="B4125" s="14">
        <v>945</v>
      </c>
      <c r="P4125" s="165" t="s">
        <v>11318</v>
      </c>
    </row>
    <row r="4126" spans="2:16" ht="25.5" thickBot="1">
      <c r="B4126" s="14">
        <v>946</v>
      </c>
      <c r="P4126" s="165" t="s">
        <v>11319</v>
      </c>
    </row>
    <row r="4127" spans="2:16" ht="25.5" thickBot="1">
      <c r="B4127" s="14">
        <v>947</v>
      </c>
      <c r="P4127" s="165" t="s">
        <v>11320</v>
      </c>
    </row>
    <row r="4128" spans="2:16" ht="25.5" thickBot="1">
      <c r="B4128" s="14">
        <v>948</v>
      </c>
      <c r="P4128" s="165" t="s">
        <v>11321</v>
      </c>
    </row>
    <row r="4129" spans="2:16" ht="25.5" thickBot="1">
      <c r="B4129" s="14">
        <v>949</v>
      </c>
      <c r="P4129" s="165" t="s">
        <v>11322</v>
      </c>
    </row>
    <row r="4130" spans="2:16" ht="25.5" thickBot="1">
      <c r="B4130" s="14">
        <v>950</v>
      </c>
      <c r="P4130" s="165" t="s">
        <v>11323</v>
      </c>
    </row>
    <row r="4131" spans="2:16" ht="25.5" thickBot="1">
      <c r="B4131" s="14">
        <v>951</v>
      </c>
      <c r="P4131" s="165" t="s">
        <v>11324</v>
      </c>
    </row>
    <row r="4132" spans="2:16" ht="25.5" thickBot="1">
      <c r="B4132" s="14">
        <v>952</v>
      </c>
      <c r="P4132" s="165" t="s">
        <v>11325</v>
      </c>
    </row>
    <row r="4133" spans="2:16" ht="18.5" thickBot="1">
      <c r="B4133" s="14">
        <v>953</v>
      </c>
      <c r="P4133" s="165" t="s">
        <v>11326</v>
      </c>
    </row>
    <row r="4134" spans="2:16" ht="25.5" thickBot="1">
      <c r="B4134" s="14">
        <v>954</v>
      </c>
      <c r="P4134" s="165" t="s">
        <v>11327</v>
      </c>
    </row>
    <row r="4135" spans="2:16" ht="38" thickBot="1">
      <c r="B4135" s="14">
        <v>955</v>
      </c>
      <c r="P4135" s="165" t="s">
        <v>11328</v>
      </c>
    </row>
    <row r="4136" spans="2:16" ht="18.5" thickBot="1">
      <c r="B4136" s="14">
        <v>956</v>
      </c>
      <c r="P4136" s="165" t="s">
        <v>11329</v>
      </c>
    </row>
    <row r="4137" spans="2:16" ht="38" thickBot="1">
      <c r="B4137" s="14">
        <v>957</v>
      </c>
      <c r="P4137" s="165" t="s">
        <v>11330</v>
      </c>
    </row>
    <row r="4138" spans="2:16" ht="50.5" thickBot="1">
      <c r="B4138" s="14">
        <v>958</v>
      </c>
      <c r="P4138" s="165" t="s">
        <v>11331</v>
      </c>
    </row>
    <row r="4139" spans="2:16" ht="38" thickBot="1">
      <c r="B4139" s="14">
        <v>959</v>
      </c>
      <c r="P4139" s="165" t="s">
        <v>11332</v>
      </c>
    </row>
    <row r="4140" spans="2:16" ht="18.5" thickBot="1">
      <c r="B4140" s="14">
        <v>960</v>
      </c>
      <c r="P4140" s="165" t="s">
        <v>11333</v>
      </c>
    </row>
    <row r="4141" spans="2:16" ht="38" thickBot="1">
      <c r="B4141" s="14">
        <v>961</v>
      </c>
      <c r="P4141" s="165" t="s">
        <v>11334</v>
      </c>
    </row>
    <row r="4142" spans="2:16" ht="18.5" thickBot="1">
      <c r="B4142" s="14">
        <v>962</v>
      </c>
      <c r="P4142" s="165" t="s">
        <v>11335</v>
      </c>
    </row>
    <row r="4143" spans="2:16" ht="38" thickBot="1">
      <c r="B4143" s="14">
        <v>963</v>
      </c>
      <c r="P4143" s="165" t="s">
        <v>11336</v>
      </c>
    </row>
    <row r="4144" spans="2:16" ht="25.5" thickBot="1">
      <c r="B4144" s="14">
        <v>964</v>
      </c>
      <c r="P4144" s="165" t="s">
        <v>11337</v>
      </c>
    </row>
    <row r="4145" spans="2:16" ht="25.5" thickBot="1">
      <c r="B4145" s="14">
        <v>965</v>
      </c>
      <c r="P4145" s="165" t="s">
        <v>11338</v>
      </c>
    </row>
    <row r="4146" spans="2:16" ht="25.5" thickBot="1">
      <c r="B4146" s="14">
        <v>966</v>
      </c>
      <c r="P4146" s="165" t="s">
        <v>11339</v>
      </c>
    </row>
    <row r="4147" spans="2:16" ht="50.5" thickBot="1">
      <c r="B4147" s="14">
        <v>967</v>
      </c>
      <c r="P4147" s="165" t="s">
        <v>11340</v>
      </c>
    </row>
    <row r="4148" spans="2:16" ht="50.5" thickBot="1">
      <c r="B4148" s="14">
        <v>968</v>
      </c>
      <c r="P4148" s="165" t="s">
        <v>11341</v>
      </c>
    </row>
    <row r="4149" spans="2:16" ht="50.5" thickBot="1">
      <c r="B4149" s="14">
        <v>969</v>
      </c>
      <c r="P4149" s="165" t="s">
        <v>11342</v>
      </c>
    </row>
    <row r="4150" spans="2:16" ht="38" thickBot="1">
      <c r="B4150" s="14">
        <v>970</v>
      </c>
      <c r="P4150" s="165" t="s">
        <v>11343</v>
      </c>
    </row>
    <row r="4151" spans="2:16" ht="25.5" thickBot="1">
      <c r="B4151" s="14">
        <v>971</v>
      </c>
      <c r="P4151" s="165" t="s">
        <v>11344</v>
      </c>
    </row>
    <row r="4152" spans="2:16" ht="38" thickBot="1">
      <c r="B4152" s="14">
        <v>972</v>
      </c>
      <c r="P4152" s="165" t="s">
        <v>11345</v>
      </c>
    </row>
    <row r="4153" spans="2:16" ht="18.5" thickBot="1">
      <c r="B4153" s="14">
        <v>973</v>
      </c>
      <c r="P4153" s="165" t="s">
        <v>11346</v>
      </c>
    </row>
    <row r="4154" spans="2:16" ht="38" thickBot="1">
      <c r="B4154" s="14">
        <v>974</v>
      </c>
      <c r="P4154" s="165" t="s">
        <v>11347</v>
      </c>
    </row>
    <row r="4155" spans="2:16" ht="18.5" thickBot="1">
      <c r="B4155" s="14">
        <v>975</v>
      </c>
      <c r="P4155" s="165" t="s">
        <v>11348</v>
      </c>
    </row>
    <row r="4156" spans="2:16" ht="25.5" thickBot="1">
      <c r="B4156" s="14">
        <v>976</v>
      </c>
      <c r="P4156" s="165" t="s">
        <v>11349</v>
      </c>
    </row>
    <row r="4157" spans="2:16" ht="38" thickBot="1">
      <c r="B4157" s="14">
        <v>977</v>
      </c>
      <c r="P4157" s="165" t="s">
        <v>11350</v>
      </c>
    </row>
    <row r="4158" spans="2:16" ht="50.5" thickBot="1">
      <c r="B4158" s="14">
        <v>978</v>
      </c>
      <c r="P4158" s="165" t="s">
        <v>11351</v>
      </c>
    </row>
    <row r="4159" spans="2:16" ht="38" thickBot="1">
      <c r="B4159" s="14">
        <v>979</v>
      </c>
      <c r="P4159" s="165" t="s">
        <v>11352</v>
      </c>
    </row>
    <row r="4160" spans="2:16" ht="18.5" thickBot="1">
      <c r="B4160" s="14">
        <v>980</v>
      </c>
      <c r="P4160" s="165" t="s">
        <v>10417</v>
      </c>
    </row>
    <row r="4161" spans="2:16" ht="18.5" thickBot="1">
      <c r="B4161" s="14">
        <v>981</v>
      </c>
      <c r="P4161" s="165" t="s">
        <v>11353</v>
      </c>
    </row>
    <row r="4162" spans="2:16" ht="18.5" thickBot="1">
      <c r="B4162" s="14">
        <v>982</v>
      </c>
      <c r="P4162" s="165" t="s">
        <v>11354</v>
      </c>
    </row>
    <row r="4163" spans="2:16" ht="18.5" thickBot="1">
      <c r="B4163" s="14">
        <v>983</v>
      </c>
      <c r="P4163" s="165" t="s">
        <v>11355</v>
      </c>
    </row>
    <row r="4164" spans="2:16" ht="18.5" thickBot="1">
      <c r="B4164" s="14">
        <v>984</v>
      </c>
      <c r="P4164" s="165" t="s">
        <v>11356</v>
      </c>
    </row>
    <row r="4165" spans="2:16" ht="18.5" thickBot="1">
      <c r="B4165" s="14">
        <v>985</v>
      </c>
      <c r="P4165" s="165" t="s">
        <v>11357</v>
      </c>
    </row>
    <row r="4166" spans="2:16" ht="25.5" thickBot="1">
      <c r="B4166" s="14">
        <v>986</v>
      </c>
      <c r="P4166" s="165" t="s">
        <v>11358</v>
      </c>
    </row>
    <row r="4167" spans="2:16" ht="18.5" thickBot="1">
      <c r="B4167" s="14">
        <v>987</v>
      </c>
      <c r="P4167" s="165" t="s">
        <v>11359</v>
      </c>
    </row>
    <row r="4168" spans="2:16" ht="38" thickBot="1">
      <c r="B4168" s="14">
        <v>988</v>
      </c>
      <c r="P4168" s="165" t="s">
        <v>11360</v>
      </c>
    </row>
    <row r="4169" spans="2:16" ht="50.5" thickBot="1">
      <c r="B4169" s="14">
        <v>989</v>
      </c>
      <c r="P4169" s="165" t="s">
        <v>11361</v>
      </c>
    </row>
    <row r="4170" spans="2:16" ht="18.5" thickBot="1">
      <c r="B4170" s="14">
        <v>990</v>
      </c>
      <c r="P4170" s="165" t="s">
        <v>11362</v>
      </c>
    </row>
    <row r="4171" spans="2:16" ht="18.5" thickBot="1">
      <c r="B4171" s="14">
        <v>991</v>
      </c>
      <c r="P4171" s="165" t="s">
        <v>3967</v>
      </c>
    </row>
    <row r="4172" spans="2:16" ht="38" thickBot="1">
      <c r="B4172" s="14">
        <v>992</v>
      </c>
      <c r="P4172" s="165" t="s">
        <v>11363</v>
      </c>
    </row>
    <row r="4173" spans="2:16" ht="38" thickBot="1">
      <c r="B4173" s="14">
        <v>993</v>
      </c>
      <c r="P4173" s="165" t="s">
        <v>11364</v>
      </c>
    </row>
    <row r="4174" spans="2:16" ht="18.5" thickBot="1">
      <c r="B4174" s="14">
        <v>994</v>
      </c>
      <c r="P4174" s="165" t="s">
        <v>11365</v>
      </c>
    </row>
    <row r="4175" spans="2:16" ht="25.5" thickBot="1">
      <c r="B4175" s="14">
        <v>995</v>
      </c>
      <c r="P4175" s="165" t="s">
        <v>11366</v>
      </c>
    </row>
    <row r="4176" spans="2:16" ht="25.5" thickBot="1">
      <c r="B4176" s="14">
        <v>996</v>
      </c>
      <c r="P4176" s="165" t="s">
        <v>11367</v>
      </c>
    </row>
    <row r="4177" spans="2:16" ht="18.5" thickBot="1">
      <c r="B4177" s="14">
        <v>997</v>
      </c>
      <c r="P4177" s="165" t="s">
        <v>11368</v>
      </c>
    </row>
    <row r="4178" spans="2:16" ht="18.5" thickBot="1">
      <c r="B4178" s="14">
        <v>998</v>
      </c>
      <c r="P4178" s="165" t="s">
        <v>11369</v>
      </c>
    </row>
    <row r="4179" spans="2:16" ht="18.5" thickBot="1">
      <c r="B4179" s="14">
        <v>999</v>
      </c>
      <c r="P4179" s="165" t="s">
        <v>11370</v>
      </c>
    </row>
    <row r="4180" spans="2:16" ht="38" thickBot="1">
      <c r="B4180" s="14">
        <v>1000</v>
      </c>
      <c r="P4180" s="165" t="s">
        <v>11371</v>
      </c>
    </row>
    <row r="4181" spans="2:16" ht="25.5" thickBot="1">
      <c r="B4181" s="14">
        <v>1001</v>
      </c>
      <c r="P4181" s="165" t="s">
        <v>11372</v>
      </c>
    </row>
    <row r="4182" spans="2:16" ht="25.5" thickBot="1">
      <c r="B4182" s="14">
        <v>1002</v>
      </c>
      <c r="P4182" s="165" t="s">
        <v>11373</v>
      </c>
    </row>
    <row r="4183" spans="2:16" ht="18.5" thickBot="1">
      <c r="B4183" s="14">
        <v>1003</v>
      </c>
      <c r="P4183" s="165" t="s">
        <v>11374</v>
      </c>
    </row>
    <row r="4184" spans="2:16" ht="50.5" thickBot="1">
      <c r="B4184" s="14">
        <v>1004</v>
      </c>
      <c r="P4184" s="165" t="s">
        <v>11375</v>
      </c>
    </row>
    <row r="4185" spans="2:16" ht="50.5" thickBot="1">
      <c r="B4185" s="14">
        <v>1005</v>
      </c>
      <c r="P4185" s="165" t="s">
        <v>11376</v>
      </c>
    </row>
    <row r="4186" spans="2:16" ht="18.5" thickBot="1">
      <c r="B4186" s="14">
        <v>1006</v>
      </c>
      <c r="P4186" s="165" t="s">
        <v>11377</v>
      </c>
    </row>
    <row r="4187" spans="2:16" ht="25.5" thickBot="1">
      <c r="B4187" s="14">
        <v>1007</v>
      </c>
      <c r="P4187" s="165" t="s">
        <v>11378</v>
      </c>
    </row>
    <row r="4188" spans="2:16" ht="38" thickBot="1">
      <c r="B4188" s="14">
        <v>1008</v>
      </c>
      <c r="P4188" s="165" t="s">
        <v>11379</v>
      </c>
    </row>
    <row r="4189" spans="2:16" ht="18.5" thickBot="1">
      <c r="B4189" s="14">
        <v>1009</v>
      </c>
      <c r="P4189" s="165" t="s">
        <v>11380</v>
      </c>
    </row>
    <row r="4190" spans="2:16" ht="18.5" thickBot="1">
      <c r="B4190" s="14">
        <v>1010</v>
      </c>
      <c r="P4190" s="165" t="s">
        <v>11381</v>
      </c>
    </row>
    <row r="4191" spans="2:16" ht="63" thickBot="1">
      <c r="B4191" s="14">
        <v>1011</v>
      </c>
      <c r="P4191" s="165" t="s">
        <v>11382</v>
      </c>
    </row>
    <row r="4192" spans="2:16" ht="50.5" thickBot="1">
      <c r="B4192" s="14">
        <v>1012</v>
      </c>
      <c r="P4192" s="165" t="s">
        <v>11383</v>
      </c>
    </row>
    <row r="4193" spans="2:16" ht="18.5" thickBot="1">
      <c r="B4193" s="14">
        <v>1013</v>
      </c>
      <c r="P4193" s="165" t="s">
        <v>11384</v>
      </c>
    </row>
    <row r="4194" spans="2:16" ht="38" thickBot="1">
      <c r="B4194" s="14">
        <v>1014</v>
      </c>
      <c r="P4194" s="165" t="s">
        <v>11385</v>
      </c>
    </row>
    <row r="4195" spans="2:16" ht="18.5" thickBot="1">
      <c r="B4195" s="14">
        <v>1015</v>
      </c>
      <c r="P4195" s="165" t="s">
        <v>11386</v>
      </c>
    </row>
    <row r="4196" spans="2:16" ht="38" thickBot="1">
      <c r="B4196" s="14">
        <v>1016</v>
      </c>
      <c r="P4196" s="165" t="s">
        <v>11387</v>
      </c>
    </row>
    <row r="4197" spans="2:16" ht="25.5" thickBot="1">
      <c r="B4197" s="14">
        <v>1017</v>
      </c>
      <c r="P4197" s="165" t="s">
        <v>11388</v>
      </c>
    </row>
    <row r="4198" spans="2:16" ht="18.5" thickBot="1">
      <c r="B4198" s="14">
        <v>1018</v>
      </c>
      <c r="P4198" s="165" t="s">
        <v>11389</v>
      </c>
    </row>
    <row r="4199" spans="2:16" ht="25.5" thickBot="1">
      <c r="B4199" s="14">
        <v>1019</v>
      </c>
      <c r="P4199" s="165" t="s">
        <v>11390</v>
      </c>
    </row>
    <row r="4200" spans="2:16" ht="25.5" thickBot="1">
      <c r="B4200" s="14">
        <v>1020</v>
      </c>
      <c r="P4200" s="165" t="s">
        <v>11391</v>
      </c>
    </row>
    <row r="4201" spans="2:16" ht="63" thickBot="1">
      <c r="B4201" s="14">
        <v>1021</v>
      </c>
      <c r="P4201" s="165" t="s">
        <v>11392</v>
      </c>
    </row>
    <row r="4202" spans="2:16" ht="50.5" thickBot="1">
      <c r="B4202" s="14">
        <v>1022</v>
      </c>
      <c r="P4202" s="165" t="s">
        <v>11393</v>
      </c>
    </row>
    <row r="4203" spans="2:16" ht="38" thickBot="1">
      <c r="B4203" s="14">
        <v>1023</v>
      </c>
      <c r="P4203" s="165" t="s">
        <v>11394</v>
      </c>
    </row>
    <row r="4204" spans="2:16" ht="38" thickBot="1">
      <c r="B4204" s="14">
        <v>1024</v>
      </c>
      <c r="P4204" s="165" t="s">
        <v>11395</v>
      </c>
    </row>
    <row r="4205" spans="2:16" ht="38" thickBot="1">
      <c r="B4205" s="14">
        <v>1025</v>
      </c>
      <c r="P4205" s="165" t="s">
        <v>11396</v>
      </c>
    </row>
    <row r="4206" spans="2:16" ht="38" thickBot="1">
      <c r="B4206" s="14">
        <v>1026</v>
      </c>
      <c r="P4206" s="165" t="s">
        <v>11397</v>
      </c>
    </row>
    <row r="4207" spans="2:16" ht="38" thickBot="1">
      <c r="B4207" s="14">
        <v>1027</v>
      </c>
      <c r="P4207" s="165" t="s">
        <v>11398</v>
      </c>
    </row>
    <row r="4208" spans="2:16" ht="38" thickBot="1">
      <c r="B4208" s="14">
        <v>1028</v>
      </c>
      <c r="P4208" s="165" t="s">
        <v>11399</v>
      </c>
    </row>
    <row r="4209" spans="2:16" ht="25.5" thickBot="1">
      <c r="B4209" s="14">
        <v>1029</v>
      </c>
      <c r="P4209" s="165" t="s">
        <v>11400</v>
      </c>
    </row>
    <row r="4210" spans="2:16" ht="25.5" thickBot="1">
      <c r="B4210" s="14">
        <v>1030</v>
      </c>
      <c r="P4210" s="165" t="s">
        <v>11401</v>
      </c>
    </row>
    <row r="4211" spans="2:16" ht="25.5" thickBot="1">
      <c r="B4211" s="14">
        <v>1031</v>
      </c>
      <c r="P4211" s="165" t="s">
        <v>11402</v>
      </c>
    </row>
    <row r="4212" spans="2:16" ht="63" thickBot="1">
      <c r="B4212" s="14">
        <v>1032</v>
      </c>
      <c r="P4212" s="165" t="s">
        <v>11403</v>
      </c>
    </row>
    <row r="4213" spans="2:16" ht="25.5" thickBot="1">
      <c r="B4213" s="14">
        <v>1033</v>
      </c>
      <c r="P4213" s="165" t="s">
        <v>11404</v>
      </c>
    </row>
    <row r="4214" spans="2:16" ht="25.5" thickBot="1">
      <c r="B4214" s="14">
        <v>1034</v>
      </c>
      <c r="P4214" s="165" t="s">
        <v>11405</v>
      </c>
    </row>
    <row r="4215" spans="2:16" ht="25.5" thickBot="1">
      <c r="B4215" s="14">
        <v>1035</v>
      </c>
      <c r="P4215" s="165" t="s">
        <v>11406</v>
      </c>
    </row>
    <row r="4216" spans="2:16" ht="25.5" thickBot="1">
      <c r="B4216" s="14">
        <v>1036</v>
      </c>
      <c r="P4216" s="165" t="s">
        <v>11407</v>
      </c>
    </row>
    <row r="4217" spans="2:16" ht="50.5" thickBot="1">
      <c r="B4217" s="14">
        <v>1037</v>
      </c>
      <c r="P4217" s="165" t="s">
        <v>11408</v>
      </c>
    </row>
    <row r="4218" spans="2:16" ht="38" thickBot="1">
      <c r="B4218" s="14">
        <v>1038</v>
      </c>
      <c r="P4218" s="165" t="s">
        <v>11409</v>
      </c>
    </row>
    <row r="4219" spans="2:16" ht="38" thickBot="1">
      <c r="B4219" s="14">
        <v>1039</v>
      </c>
      <c r="P4219" s="165" t="s">
        <v>11410</v>
      </c>
    </row>
    <row r="4220" spans="2:16" ht="25.5" thickBot="1">
      <c r="B4220" s="14">
        <v>1040</v>
      </c>
      <c r="P4220" s="165" t="s">
        <v>11411</v>
      </c>
    </row>
    <row r="4221" spans="2:16" ht="38" thickBot="1">
      <c r="B4221" s="14">
        <v>1041</v>
      </c>
      <c r="P4221" s="165" t="s">
        <v>11412</v>
      </c>
    </row>
    <row r="4222" spans="2:16" ht="25.5" thickBot="1">
      <c r="B4222" s="14">
        <v>1042</v>
      </c>
      <c r="P4222" s="165" t="s">
        <v>11413</v>
      </c>
    </row>
    <row r="4223" spans="2:16" ht="50.5" thickBot="1">
      <c r="B4223" s="14">
        <v>1043</v>
      </c>
      <c r="P4223" s="165" t="s">
        <v>11414</v>
      </c>
    </row>
    <row r="4224" spans="2:16" ht="25.5" thickBot="1">
      <c r="B4224" s="14">
        <v>1044</v>
      </c>
      <c r="P4224" s="165" t="s">
        <v>11415</v>
      </c>
    </row>
    <row r="4225" spans="2:16" ht="38" thickBot="1">
      <c r="B4225" s="14">
        <v>1045</v>
      </c>
      <c r="P4225" s="165" t="s">
        <v>11416</v>
      </c>
    </row>
    <row r="4226" spans="2:16" ht="38" thickBot="1">
      <c r="B4226" s="14">
        <v>1046</v>
      </c>
      <c r="P4226" s="165" t="s">
        <v>11417</v>
      </c>
    </row>
    <row r="4227" spans="2:16" ht="50.5" thickBot="1">
      <c r="B4227" s="14">
        <v>1047</v>
      </c>
      <c r="P4227" s="165" t="s">
        <v>11418</v>
      </c>
    </row>
    <row r="4228" spans="2:16" ht="25.5" thickBot="1">
      <c r="B4228" s="14">
        <v>1048</v>
      </c>
      <c r="P4228" s="165" t="s">
        <v>11419</v>
      </c>
    </row>
    <row r="4229" spans="2:16" ht="25.5" thickBot="1">
      <c r="B4229" s="14">
        <v>1049</v>
      </c>
      <c r="P4229" s="165" t="s">
        <v>11420</v>
      </c>
    </row>
    <row r="4230" spans="2:16" ht="25.5" thickBot="1">
      <c r="B4230" s="14">
        <v>1050</v>
      </c>
      <c r="P4230" s="165" t="s">
        <v>11421</v>
      </c>
    </row>
    <row r="4231" spans="2:16" ht="18.5" thickBot="1">
      <c r="B4231" s="14">
        <v>1051</v>
      </c>
      <c r="P4231" s="165" t="s">
        <v>11422</v>
      </c>
    </row>
    <row r="4232" spans="2:16" ht="25.5" thickBot="1">
      <c r="B4232" s="14">
        <v>1052</v>
      </c>
      <c r="P4232" s="165" t="s">
        <v>11423</v>
      </c>
    </row>
    <row r="4233" spans="2:16" ht="38" thickBot="1">
      <c r="B4233" s="14">
        <v>1053</v>
      </c>
      <c r="P4233" s="165" t="s">
        <v>11424</v>
      </c>
    </row>
    <row r="4234" spans="2:16" ht="25.5" thickBot="1">
      <c r="B4234" s="14">
        <v>1054</v>
      </c>
      <c r="P4234" s="165" t="s">
        <v>11425</v>
      </c>
    </row>
    <row r="4235" spans="2:16" ht="25.5" thickBot="1">
      <c r="B4235" s="14">
        <v>1055</v>
      </c>
      <c r="P4235" s="165" t="s">
        <v>11426</v>
      </c>
    </row>
    <row r="4236" spans="2:16" ht="25.5" thickBot="1">
      <c r="B4236" s="14">
        <v>1056</v>
      </c>
      <c r="P4236" s="165" t="s">
        <v>11427</v>
      </c>
    </row>
    <row r="4237" spans="2:16" ht="25.5" thickBot="1">
      <c r="B4237" s="14">
        <v>1057</v>
      </c>
      <c r="P4237" s="165" t="s">
        <v>11428</v>
      </c>
    </row>
    <row r="4238" spans="2:16" ht="38" thickBot="1">
      <c r="B4238" s="14">
        <v>1058</v>
      </c>
      <c r="P4238" s="165" t="s">
        <v>11429</v>
      </c>
    </row>
    <row r="4239" spans="2:16" ht="25.5" thickBot="1">
      <c r="B4239" s="14">
        <v>1059</v>
      </c>
      <c r="P4239" s="165" t="s">
        <v>11430</v>
      </c>
    </row>
    <row r="4240" spans="2:16" ht="25.5" thickBot="1">
      <c r="B4240" s="14">
        <v>1060</v>
      </c>
      <c r="P4240" s="165" t="s">
        <v>11431</v>
      </c>
    </row>
    <row r="4241" spans="2:16" ht="25.5" thickBot="1">
      <c r="B4241" s="14">
        <v>1061</v>
      </c>
      <c r="P4241" s="165" t="s">
        <v>11432</v>
      </c>
    </row>
    <row r="4242" spans="2:16" ht="38" thickBot="1">
      <c r="B4242" s="14">
        <v>1062</v>
      </c>
      <c r="P4242" s="165" t="s">
        <v>11433</v>
      </c>
    </row>
    <row r="4243" spans="2:16" ht="25.5" thickBot="1">
      <c r="B4243" s="14">
        <v>1063</v>
      </c>
      <c r="P4243" s="165" t="s">
        <v>11434</v>
      </c>
    </row>
    <row r="4244" spans="2:16" ht="25.5" thickBot="1">
      <c r="B4244" s="14">
        <v>1064</v>
      </c>
      <c r="P4244" s="165" t="s">
        <v>11435</v>
      </c>
    </row>
    <row r="4245" spans="2:16" ht="38" thickBot="1">
      <c r="B4245" s="14">
        <v>1065</v>
      </c>
      <c r="P4245" s="165" t="s">
        <v>11436</v>
      </c>
    </row>
    <row r="4246" spans="2:16" ht="50.5" thickBot="1">
      <c r="B4246" s="14">
        <v>1066</v>
      </c>
      <c r="P4246" s="165" t="s">
        <v>11437</v>
      </c>
    </row>
    <row r="4247" spans="2:16" ht="50.5" thickBot="1">
      <c r="B4247" s="14">
        <v>1067</v>
      </c>
      <c r="P4247" s="165" t="s">
        <v>11438</v>
      </c>
    </row>
    <row r="4248" spans="2:16" ht="25.5" thickBot="1">
      <c r="B4248" s="14">
        <v>1068</v>
      </c>
      <c r="P4248" s="165" t="s">
        <v>11439</v>
      </c>
    </row>
    <row r="4249" spans="2:16" ht="38" thickBot="1">
      <c r="B4249" s="14">
        <v>1069</v>
      </c>
      <c r="P4249" s="165" t="s">
        <v>11440</v>
      </c>
    </row>
    <row r="4250" spans="2:16" ht="18.5" thickBot="1">
      <c r="B4250" s="14">
        <v>1070</v>
      </c>
      <c r="P4250" s="165" t="s">
        <v>11441</v>
      </c>
    </row>
    <row r="4251" spans="2:16" ht="38" thickBot="1">
      <c r="B4251" s="14">
        <v>1071</v>
      </c>
      <c r="P4251" s="165" t="s">
        <v>11442</v>
      </c>
    </row>
    <row r="4252" spans="2:16" ht="38" thickBot="1">
      <c r="B4252" s="14">
        <v>1072</v>
      </c>
      <c r="P4252" s="165" t="s">
        <v>11443</v>
      </c>
    </row>
    <row r="4253" spans="2:16" ht="50.5" thickBot="1">
      <c r="B4253" s="14">
        <v>1073</v>
      </c>
      <c r="P4253" s="165" t="s">
        <v>11444</v>
      </c>
    </row>
    <row r="4254" spans="2:16" ht="25.5" thickBot="1">
      <c r="B4254" s="14">
        <v>1074</v>
      </c>
      <c r="P4254" s="165" t="s">
        <v>11445</v>
      </c>
    </row>
    <row r="4255" spans="2:16" ht="38" thickBot="1">
      <c r="B4255" s="14">
        <v>1075</v>
      </c>
      <c r="P4255" s="165" t="s">
        <v>11446</v>
      </c>
    </row>
    <row r="4256" spans="2:16" ht="25.5" thickBot="1">
      <c r="B4256" s="14">
        <v>1076</v>
      </c>
      <c r="P4256" s="165" t="s">
        <v>11447</v>
      </c>
    </row>
    <row r="4257" spans="2:16" ht="38" thickBot="1">
      <c r="B4257" s="14">
        <v>1077</v>
      </c>
      <c r="P4257" s="165" t="s">
        <v>11448</v>
      </c>
    </row>
    <row r="4258" spans="2:16" ht="50.5" thickBot="1">
      <c r="B4258" s="14">
        <v>1078</v>
      </c>
      <c r="P4258" s="165" t="s">
        <v>11449</v>
      </c>
    </row>
    <row r="4259" spans="2:16" ht="25.5" thickBot="1">
      <c r="B4259" s="14">
        <v>1079</v>
      </c>
      <c r="P4259" s="165" t="s">
        <v>11450</v>
      </c>
    </row>
    <row r="4260" spans="2:16" ht="38" thickBot="1">
      <c r="B4260" s="14">
        <v>1080</v>
      </c>
      <c r="P4260" s="165" t="s">
        <v>11451</v>
      </c>
    </row>
    <row r="4261" spans="2:16" ht="25.5" thickBot="1">
      <c r="B4261" s="14">
        <v>1081</v>
      </c>
      <c r="P4261" s="165" t="s">
        <v>11452</v>
      </c>
    </row>
    <row r="4262" spans="2:16" ht="38" thickBot="1">
      <c r="B4262" s="14">
        <v>1082</v>
      </c>
      <c r="P4262" s="165" t="s">
        <v>11453</v>
      </c>
    </row>
    <row r="4263" spans="2:16" ht="50.5" thickBot="1">
      <c r="B4263" s="14">
        <v>1083</v>
      </c>
      <c r="P4263" s="165" t="s">
        <v>11454</v>
      </c>
    </row>
    <row r="4264" spans="2:16" ht="18.5" thickBot="1">
      <c r="B4264" s="14">
        <v>1084</v>
      </c>
      <c r="P4264" s="165" t="s">
        <v>11455</v>
      </c>
    </row>
    <row r="4265" spans="2:16" ht="25.5" thickBot="1">
      <c r="B4265" s="14">
        <v>1085</v>
      </c>
      <c r="P4265" s="165" t="s">
        <v>11456</v>
      </c>
    </row>
    <row r="4266" spans="2:16" ht="18.5" thickBot="1">
      <c r="B4266" s="14">
        <v>1086</v>
      </c>
      <c r="P4266" s="165" t="s">
        <v>11457</v>
      </c>
    </row>
    <row r="4267" spans="2:16" ht="50.5" thickBot="1">
      <c r="B4267" s="14">
        <v>1087</v>
      </c>
      <c r="P4267" s="165" t="s">
        <v>11458</v>
      </c>
    </row>
    <row r="4268" spans="2:16" ht="63" thickBot="1">
      <c r="B4268" s="14">
        <v>1088</v>
      </c>
      <c r="P4268" s="165" t="s">
        <v>11459</v>
      </c>
    </row>
    <row r="4269" spans="2:16" ht="63" thickBot="1">
      <c r="B4269" s="14">
        <v>1089</v>
      </c>
      <c r="P4269" s="165" t="s">
        <v>11460</v>
      </c>
    </row>
    <row r="4270" spans="2:16" ht="50.5" thickBot="1">
      <c r="B4270" s="14">
        <v>1090</v>
      </c>
      <c r="P4270" s="165" t="s">
        <v>11461</v>
      </c>
    </row>
    <row r="4271" spans="2:16" ht="50.5" thickBot="1">
      <c r="B4271" s="14">
        <v>1091</v>
      </c>
      <c r="P4271" s="165" t="s">
        <v>11462</v>
      </c>
    </row>
    <row r="4272" spans="2:16" ht="25.5" thickBot="1">
      <c r="B4272" s="14">
        <v>1092</v>
      </c>
      <c r="P4272" s="165" t="s">
        <v>11463</v>
      </c>
    </row>
    <row r="4273" spans="2:16" ht="25.5" thickBot="1">
      <c r="B4273" s="14">
        <v>1093</v>
      </c>
      <c r="P4273" s="165" t="s">
        <v>11464</v>
      </c>
    </row>
    <row r="4274" spans="2:16" ht="38" thickBot="1">
      <c r="B4274" s="14">
        <v>1094</v>
      </c>
      <c r="P4274" s="165" t="s">
        <v>11465</v>
      </c>
    </row>
    <row r="4275" spans="2:16" ht="25.5" thickBot="1">
      <c r="B4275" s="14">
        <v>1095</v>
      </c>
      <c r="P4275" s="165" t="s">
        <v>11466</v>
      </c>
    </row>
    <row r="4276" spans="2:16" ht="38" thickBot="1">
      <c r="B4276" s="14">
        <v>1096</v>
      </c>
      <c r="P4276" s="165" t="s">
        <v>11467</v>
      </c>
    </row>
    <row r="4277" spans="2:16" ht="18.5" thickBot="1">
      <c r="B4277" s="14">
        <v>1097</v>
      </c>
      <c r="P4277" s="165" t="s">
        <v>11468</v>
      </c>
    </row>
    <row r="4278" spans="2:16" ht="25.5" thickBot="1">
      <c r="B4278" s="14">
        <v>1098</v>
      </c>
      <c r="P4278" s="165" t="s">
        <v>11469</v>
      </c>
    </row>
    <row r="4279" spans="2:16" ht="25.5" thickBot="1">
      <c r="B4279" s="14">
        <v>1099</v>
      </c>
      <c r="P4279" s="165" t="s">
        <v>11470</v>
      </c>
    </row>
    <row r="4280" spans="2:16" ht="25.5" thickBot="1">
      <c r="B4280" s="14">
        <v>1100</v>
      </c>
      <c r="P4280" s="165" t="s">
        <v>11471</v>
      </c>
    </row>
    <row r="4281" spans="2:16" ht="38" thickBot="1">
      <c r="B4281" s="14">
        <v>1101</v>
      </c>
      <c r="P4281" s="165" t="s">
        <v>11472</v>
      </c>
    </row>
    <row r="4282" spans="2:16" ht="38" thickBot="1">
      <c r="B4282" s="14">
        <v>1102</v>
      </c>
      <c r="P4282" s="165" t="s">
        <v>11473</v>
      </c>
    </row>
    <row r="4283" spans="2:16" ht="25.5" thickBot="1">
      <c r="B4283" s="14">
        <v>1103</v>
      </c>
      <c r="P4283" s="165" t="s">
        <v>11474</v>
      </c>
    </row>
    <row r="4284" spans="2:16" ht="25.5" thickBot="1">
      <c r="B4284" s="14">
        <v>1104</v>
      </c>
      <c r="P4284" s="165" t="s">
        <v>11475</v>
      </c>
    </row>
    <row r="4285" spans="2:16" ht="25.5" thickBot="1">
      <c r="B4285" s="14">
        <v>1105</v>
      </c>
      <c r="P4285" s="165" t="s">
        <v>11476</v>
      </c>
    </row>
    <row r="4286" spans="2:16" ht="38" thickBot="1">
      <c r="B4286" s="14">
        <v>1106</v>
      </c>
      <c r="P4286" s="165" t="s">
        <v>11477</v>
      </c>
    </row>
    <row r="4287" spans="2:16" ht="38" thickBot="1">
      <c r="B4287" s="14">
        <v>1107</v>
      </c>
      <c r="P4287" s="165" t="s">
        <v>11478</v>
      </c>
    </row>
    <row r="4288" spans="2:16" ht="25.5" thickBot="1">
      <c r="B4288" s="14">
        <v>1108</v>
      </c>
      <c r="P4288" s="165" t="s">
        <v>11479</v>
      </c>
    </row>
    <row r="4289" spans="2:16" ht="18.5" thickBot="1">
      <c r="B4289" s="14">
        <v>1109</v>
      </c>
      <c r="P4289" s="165" t="s">
        <v>11480</v>
      </c>
    </row>
    <row r="4290" spans="2:16" ht="18.5" thickBot="1">
      <c r="B4290" s="14">
        <v>1110</v>
      </c>
      <c r="P4290" s="165" t="s">
        <v>11481</v>
      </c>
    </row>
    <row r="4291" spans="2:16" ht="38" thickBot="1">
      <c r="B4291" s="14">
        <v>1111</v>
      </c>
      <c r="P4291" s="165" t="s">
        <v>11482</v>
      </c>
    </row>
    <row r="4292" spans="2:16" ht="38" thickBot="1">
      <c r="B4292" s="14">
        <v>1112</v>
      </c>
      <c r="P4292" s="165" t="s">
        <v>11483</v>
      </c>
    </row>
    <row r="4293" spans="2:16" ht="25.5" thickBot="1">
      <c r="B4293" s="14">
        <v>1113</v>
      </c>
      <c r="P4293" s="165" t="s">
        <v>11484</v>
      </c>
    </row>
    <row r="4294" spans="2:16" ht="50.5" thickBot="1">
      <c r="B4294" s="14">
        <v>1114</v>
      </c>
      <c r="P4294" s="165" t="s">
        <v>11485</v>
      </c>
    </row>
    <row r="4295" spans="2:16" ht="25.5" thickBot="1">
      <c r="B4295" s="14">
        <v>1115</v>
      </c>
      <c r="P4295" s="165" t="s">
        <v>11486</v>
      </c>
    </row>
    <row r="4296" spans="2:16" ht="38" thickBot="1">
      <c r="B4296" s="14">
        <v>1116</v>
      </c>
      <c r="P4296" s="165" t="s">
        <v>11487</v>
      </c>
    </row>
    <row r="4297" spans="2:16" ht="50.5" thickBot="1">
      <c r="B4297" s="14">
        <v>1117</v>
      </c>
      <c r="P4297" s="165" t="s">
        <v>11488</v>
      </c>
    </row>
    <row r="4298" spans="2:16" ht="50.5" thickBot="1">
      <c r="B4298" s="14">
        <v>1118</v>
      </c>
      <c r="P4298" s="165" t="s">
        <v>11489</v>
      </c>
    </row>
    <row r="4299" spans="2:16" ht="38" thickBot="1">
      <c r="B4299" s="14">
        <v>1119</v>
      </c>
      <c r="P4299" s="165" t="s">
        <v>11490</v>
      </c>
    </row>
    <row r="4300" spans="2:16" ht="38" thickBot="1">
      <c r="B4300" s="14">
        <v>1120</v>
      </c>
      <c r="P4300" s="165" t="s">
        <v>11491</v>
      </c>
    </row>
    <row r="4301" spans="2:16" ht="25.5" thickBot="1">
      <c r="B4301" s="14">
        <v>1121</v>
      </c>
      <c r="P4301" s="165" t="s">
        <v>11492</v>
      </c>
    </row>
    <row r="4302" spans="2:16" ht="25.5" thickBot="1">
      <c r="B4302" s="14">
        <v>1122</v>
      </c>
      <c r="P4302" s="165" t="s">
        <v>11493</v>
      </c>
    </row>
    <row r="4303" spans="2:16" ht="25.5" thickBot="1">
      <c r="B4303" s="14">
        <v>1123</v>
      </c>
      <c r="P4303" s="165" t="s">
        <v>11494</v>
      </c>
    </row>
    <row r="4304" spans="2:16" ht="18.5" thickBot="1">
      <c r="B4304" s="14">
        <v>1124</v>
      </c>
      <c r="P4304" s="165" t="s">
        <v>11495</v>
      </c>
    </row>
    <row r="4305" spans="2:16" ht="18.5" thickBot="1">
      <c r="B4305" s="14">
        <v>1125</v>
      </c>
      <c r="P4305" s="165" t="s">
        <v>11496</v>
      </c>
    </row>
    <row r="4306" spans="2:16" ht="18.5" thickBot="1">
      <c r="B4306" s="14">
        <v>1126</v>
      </c>
      <c r="P4306" s="165" t="s">
        <v>11497</v>
      </c>
    </row>
    <row r="4307" spans="2:16" ht="25.5" thickBot="1">
      <c r="B4307" s="14">
        <v>1127</v>
      </c>
      <c r="P4307" s="165" t="s">
        <v>11493</v>
      </c>
    </row>
    <row r="4308" spans="2:16" ht="18.5" thickBot="1">
      <c r="B4308" s="14">
        <v>1128</v>
      </c>
      <c r="P4308" s="165" t="s">
        <v>11498</v>
      </c>
    </row>
    <row r="4309" spans="2:16" ht="25.5" thickBot="1">
      <c r="B4309" s="14">
        <v>1129</v>
      </c>
      <c r="P4309" s="165" t="s">
        <v>11493</v>
      </c>
    </row>
    <row r="4310" spans="2:16" ht="25.5" thickBot="1">
      <c r="B4310" s="14">
        <v>1130</v>
      </c>
      <c r="P4310" s="165" t="s">
        <v>11499</v>
      </c>
    </row>
    <row r="4311" spans="2:16" ht="25.5" thickBot="1">
      <c r="B4311" s="14">
        <v>1131</v>
      </c>
      <c r="P4311" s="165" t="s">
        <v>11500</v>
      </c>
    </row>
    <row r="4312" spans="2:16" ht="25.5" thickBot="1">
      <c r="B4312" s="14">
        <v>1132</v>
      </c>
      <c r="P4312" s="165" t="s">
        <v>11501</v>
      </c>
    </row>
    <row r="4313" spans="2:16" ht="38" thickBot="1">
      <c r="B4313" s="14">
        <v>1133</v>
      </c>
      <c r="P4313" s="165" t="s">
        <v>11502</v>
      </c>
    </row>
    <row r="4314" spans="2:16" ht="50.5" thickBot="1">
      <c r="B4314" s="14">
        <v>1134</v>
      </c>
      <c r="P4314" s="165" t="s">
        <v>11503</v>
      </c>
    </row>
    <row r="4315" spans="2:16" ht="63" thickBot="1">
      <c r="B4315" s="14">
        <v>1135</v>
      </c>
      <c r="P4315" s="165" t="s">
        <v>11504</v>
      </c>
    </row>
    <row r="4316" spans="2:16" ht="50.5" thickBot="1">
      <c r="B4316" s="14">
        <v>1136</v>
      </c>
      <c r="P4316" s="165" t="s">
        <v>11505</v>
      </c>
    </row>
    <row r="4317" spans="2:16" ht="50.5" thickBot="1">
      <c r="B4317" s="14">
        <v>1137</v>
      </c>
      <c r="P4317" s="165" t="s">
        <v>11506</v>
      </c>
    </row>
    <row r="4318" spans="2:16" ht="50.5" thickBot="1">
      <c r="B4318" s="14">
        <v>1138</v>
      </c>
      <c r="P4318" s="165" t="s">
        <v>11507</v>
      </c>
    </row>
    <row r="4319" spans="2:16" ht="38" thickBot="1">
      <c r="B4319" s="14">
        <v>1139</v>
      </c>
      <c r="P4319" s="165" t="s">
        <v>11508</v>
      </c>
    </row>
    <row r="4320" spans="2:16" ht="38" thickBot="1">
      <c r="B4320" s="14">
        <v>1140</v>
      </c>
      <c r="P4320" s="165" t="s">
        <v>11509</v>
      </c>
    </row>
    <row r="4321" spans="2:16" ht="18.5" thickBot="1">
      <c r="B4321" s="14">
        <v>1141</v>
      </c>
      <c r="P4321" s="165" t="s">
        <v>11510</v>
      </c>
    </row>
    <row r="4322" spans="2:16" ht="18.5" thickBot="1">
      <c r="B4322" s="14">
        <v>1142</v>
      </c>
      <c r="P4322" s="165" t="s">
        <v>11511</v>
      </c>
    </row>
    <row r="4323" spans="2:16" ht="38" thickBot="1">
      <c r="B4323" s="14">
        <v>1143</v>
      </c>
      <c r="P4323" s="165" t="s">
        <v>11512</v>
      </c>
    </row>
    <row r="4324" spans="2:16" ht="25.5" thickBot="1">
      <c r="B4324" s="14">
        <v>1144</v>
      </c>
      <c r="P4324" s="165" t="s">
        <v>11513</v>
      </c>
    </row>
    <row r="4325" spans="2:16" ht="38" thickBot="1">
      <c r="B4325" s="14">
        <v>1145</v>
      </c>
      <c r="P4325" s="165" t="s">
        <v>11514</v>
      </c>
    </row>
    <row r="4326" spans="2:16" ht="38" thickBot="1">
      <c r="B4326" s="14">
        <v>1146</v>
      </c>
      <c r="P4326" s="165" t="s">
        <v>11515</v>
      </c>
    </row>
    <row r="4327" spans="2:16" ht="38" thickBot="1">
      <c r="B4327" s="14">
        <v>1147</v>
      </c>
      <c r="P4327" s="165" t="s">
        <v>11516</v>
      </c>
    </row>
    <row r="4328" spans="2:16" ht="38" thickBot="1">
      <c r="B4328" s="14">
        <v>1148</v>
      </c>
      <c r="P4328" s="165" t="s">
        <v>11517</v>
      </c>
    </row>
    <row r="4329" spans="2:16" ht="38" thickBot="1">
      <c r="B4329" s="14">
        <v>1149</v>
      </c>
      <c r="P4329" s="165" t="s">
        <v>11518</v>
      </c>
    </row>
    <row r="4330" spans="2:16" ht="25.5" thickBot="1">
      <c r="B4330" s="14">
        <v>1150</v>
      </c>
      <c r="P4330" s="165" t="s">
        <v>11519</v>
      </c>
    </row>
    <row r="4331" spans="2:16" ht="25.5" thickBot="1">
      <c r="B4331" s="14">
        <v>1151</v>
      </c>
      <c r="P4331" s="165" t="s">
        <v>11520</v>
      </c>
    </row>
    <row r="4332" spans="2:16" ht="25.5" thickBot="1">
      <c r="B4332" s="14">
        <v>1152</v>
      </c>
      <c r="P4332" s="165" t="s">
        <v>11521</v>
      </c>
    </row>
    <row r="4333" spans="2:16" ht="38" thickBot="1">
      <c r="B4333" s="14">
        <v>1153</v>
      </c>
      <c r="P4333" s="165" t="s">
        <v>11522</v>
      </c>
    </row>
    <row r="4334" spans="2:16" ht="25.5" thickBot="1">
      <c r="B4334" s="14">
        <v>1154</v>
      </c>
      <c r="P4334" s="165" t="s">
        <v>11523</v>
      </c>
    </row>
    <row r="4335" spans="2:16" ht="38" thickBot="1">
      <c r="B4335" s="14">
        <v>1155</v>
      </c>
      <c r="P4335" s="165" t="s">
        <v>11524</v>
      </c>
    </row>
    <row r="4336" spans="2:16" ht="38" thickBot="1">
      <c r="B4336" s="14">
        <v>1156</v>
      </c>
      <c r="P4336" s="165" t="s">
        <v>11525</v>
      </c>
    </row>
    <row r="4337" spans="2:16" ht="50.5" thickBot="1">
      <c r="B4337" s="14">
        <v>1157</v>
      </c>
      <c r="P4337" s="165" t="s">
        <v>11526</v>
      </c>
    </row>
    <row r="4338" spans="2:16" ht="18.5" thickBot="1">
      <c r="B4338" s="14">
        <v>1158</v>
      </c>
      <c r="P4338" s="165" t="s">
        <v>11527</v>
      </c>
    </row>
    <row r="4339" spans="2:16" ht="18.5" thickBot="1">
      <c r="B4339" s="14">
        <v>1159</v>
      </c>
      <c r="P4339" s="165" t="s">
        <v>11528</v>
      </c>
    </row>
    <row r="4340" spans="2:16" ht="18.5" thickBot="1">
      <c r="B4340" s="14">
        <v>1160</v>
      </c>
      <c r="P4340" s="165" t="s">
        <v>11529</v>
      </c>
    </row>
    <row r="4341" spans="2:16" ht="25.5" thickBot="1">
      <c r="B4341" s="14">
        <v>1161</v>
      </c>
      <c r="P4341" s="165" t="s">
        <v>11530</v>
      </c>
    </row>
    <row r="4342" spans="2:16" ht="25.5" thickBot="1">
      <c r="B4342" s="14">
        <v>1162</v>
      </c>
      <c r="P4342" s="165" t="s">
        <v>11531</v>
      </c>
    </row>
    <row r="4343" spans="2:16" ht="50.5" thickBot="1">
      <c r="B4343" s="14">
        <v>1163</v>
      </c>
      <c r="P4343" s="165" t="s">
        <v>11532</v>
      </c>
    </row>
    <row r="4344" spans="2:16" ht="18.5" thickBot="1">
      <c r="B4344" s="14">
        <v>1164</v>
      </c>
      <c r="P4344" s="165" t="s">
        <v>11533</v>
      </c>
    </row>
    <row r="4345" spans="2:16" ht="50.5" thickBot="1">
      <c r="B4345" s="14">
        <v>1165</v>
      </c>
      <c r="P4345" s="165" t="s">
        <v>11534</v>
      </c>
    </row>
    <row r="4346" spans="2:16" ht="18.5" thickBot="1">
      <c r="B4346" s="14">
        <v>1166</v>
      </c>
      <c r="P4346" s="165" t="s">
        <v>11535</v>
      </c>
    </row>
    <row r="4347" spans="2:16" ht="38" thickBot="1">
      <c r="B4347" s="14">
        <v>1167</v>
      </c>
      <c r="P4347" s="165" t="s">
        <v>11536</v>
      </c>
    </row>
    <row r="4348" spans="2:16" ht="38" thickBot="1">
      <c r="B4348" s="14">
        <v>1168</v>
      </c>
      <c r="P4348" s="165" t="s">
        <v>11537</v>
      </c>
    </row>
    <row r="4349" spans="2:16" ht="38" thickBot="1">
      <c r="B4349" s="14">
        <v>1169</v>
      </c>
      <c r="P4349" s="165" t="s">
        <v>11538</v>
      </c>
    </row>
    <row r="4350" spans="2:16" ht="50.5" thickBot="1">
      <c r="B4350" s="14">
        <v>1170</v>
      </c>
      <c r="P4350" s="165" t="s">
        <v>11539</v>
      </c>
    </row>
    <row r="4351" spans="2:16" ht="38" thickBot="1">
      <c r="B4351" s="14">
        <v>1171</v>
      </c>
      <c r="P4351" s="165" t="s">
        <v>11540</v>
      </c>
    </row>
    <row r="4352" spans="2:16" ht="38" thickBot="1">
      <c r="B4352" s="14">
        <v>1172</v>
      </c>
      <c r="P4352" s="165" t="s">
        <v>11541</v>
      </c>
    </row>
    <row r="4353" spans="2:16" ht="38" thickBot="1">
      <c r="B4353" s="14">
        <v>1173</v>
      </c>
      <c r="P4353" s="165" t="s">
        <v>11542</v>
      </c>
    </row>
    <row r="4354" spans="2:16" ht="38" thickBot="1">
      <c r="B4354" s="14">
        <v>1174</v>
      </c>
      <c r="P4354" s="165" t="s">
        <v>11543</v>
      </c>
    </row>
    <row r="4355" spans="2:16" ht="38" thickBot="1">
      <c r="B4355" s="14">
        <v>1175</v>
      </c>
      <c r="P4355" s="165" t="s">
        <v>11544</v>
      </c>
    </row>
    <row r="4356" spans="2:16" ht="38" thickBot="1">
      <c r="B4356" s="14">
        <v>1176</v>
      </c>
      <c r="P4356" s="165" t="s">
        <v>11545</v>
      </c>
    </row>
    <row r="4357" spans="2:16" ht="38" thickBot="1">
      <c r="B4357" s="14">
        <v>1177</v>
      </c>
      <c r="P4357" s="165" t="s">
        <v>11546</v>
      </c>
    </row>
    <row r="4358" spans="2:16" ht="25.5" thickBot="1">
      <c r="B4358" s="14">
        <v>1178</v>
      </c>
      <c r="P4358" s="165" t="s">
        <v>11547</v>
      </c>
    </row>
    <row r="4359" spans="2:16" ht="38" thickBot="1">
      <c r="B4359" s="14">
        <v>1179</v>
      </c>
      <c r="P4359" s="165" t="s">
        <v>11548</v>
      </c>
    </row>
    <row r="4360" spans="2:16" ht="25.5" thickBot="1">
      <c r="B4360" s="14">
        <v>1180</v>
      </c>
      <c r="P4360" s="165" t="s">
        <v>11549</v>
      </c>
    </row>
    <row r="4361" spans="2:16" ht="25.5" thickBot="1">
      <c r="B4361" s="14">
        <v>1181</v>
      </c>
      <c r="P4361" s="165" t="s">
        <v>11550</v>
      </c>
    </row>
    <row r="4362" spans="2:16" ht="38" thickBot="1">
      <c r="B4362" s="14">
        <v>1182</v>
      </c>
      <c r="P4362" s="165" t="s">
        <v>11551</v>
      </c>
    </row>
    <row r="4363" spans="2:16" ht="38" thickBot="1">
      <c r="B4363" s="14">
        <v>1183</v>
      </c>
      <c r="P4363" s="165" t="s">
        <v>11552</v>
      </c>
    </row>
    <row r="4364" spans="2:16" ht="38" thickBot="1">
      <c r="B4364" s="14">
        <v>1184</v>
      </c>
      <c r="P4364" s="165" t="s">
        <v>11553</v>
      </c>
    </row>
    <row r="4365" spans="2:16" ht="25.5" thickBot="1">
      <c r="B4365" s="14">
        <v>1185</v>
      </c>
      <c r="P4365" s="165" t="s">
        <v>11554</v>
      </c>
    </row>
    <row r="4366" spans="2:16" ht="25.5" thickBot="1">
      <c r="B4366" s="14">
        <v>1186</v>
      </c>
      <c r="P4366" s="165" t="s">
        <v>11555</v>
      </c>
    </row>
    <row r="4367" spans="2:16" ht="25.5" thickBot="1">
      <c r="B4367" s="14">
        <v>1187</v>
      </c>
      <c r="P4367" s="165" t="s">
        <v>11556</v>
      </c>
    </row>
    <row r="4368" spans="2:16" ht="50.5" thickBot="1">
      <c r="B4368" s="14">
        <v>1188</v>
      </c>
      <c r="P4368" s="165" t="s">
        <v>11557</v>
      </c>
    </row>
    <row r="4369" spans="2:16" ht="25.5" thickBot="1">
      <c r="B4369" s="14">
        <v>1189</v>
      </c>
      <c r="P4369" s="165" t="s">
        <v>11558</v>
      </c>
    </row>
    <row r="4370" spans="2:16" ht="38" thickBot="1">
      <c r="B4370" s="14">
        <v>1190</v>
      </c>
      <c r="P4370" s="165" t="s">
        <v>11559</v>
      </c>
    </row>
    <row r="4371" spans="2:16" ht="38" thickBot="1">
      <c r="B4371" s="14">
        <v>1191</v>
      </c>
      <c r="P4371" s="165" t="s">
        <v>11560</v>
      </c>
    </row>
    <row r="4372" spans="2:16" ht="38" thickBot="1">
      <c r="B4372" s="14">
        <v>1192</v>
      </c>
      <c r="P4372" s="165" t="s">
        <v>11561</v>
      </c>
    </row>
    <row r="4373" spans="2:16" ht="18.5" thickBot="1">
      <c r="B4373" s="14">
        <v>1193</v>
      </c>
      <c r="P4373" s="165" t="s">
        <v>11562</v>
      </c>
    </row>
    <row r="4374" spans="2:16" ht="50.5" thickBot="1">
      <c r="B4374" s="14">
        <v>1194</v>
      </c>
      <c r="P4374" s="165" t="s">
        <v>11563</v>
      </c>
    </row>
    <row r="4375" spans="2:16" ht="25.5" thickBot="1">
      <c r="B4375" s="14">
        <v>1195</v>
      </c>
      <c r="P4375" s="165" t="s">
        <v>11564</v>
      </c>
    </row>
    <row r="4376" spans="2:16" ht="25.5" thickBot="1">
      <c r="B4376" s="14">
        <v>1196</v>
      </c>
      <c r="P4376" s="165" t="s">
        <v>11565</v>
      </c>
    </row>
    <row r="4377" spans="2:16" ht="38" thickBot="1">
      <c r="B4377" s="14">
        <v>1197</v>
      </c>
      <c r="P4377" s="165" t="s">
        <v>11566</v>
      </c>
    </row>
    <row r="4378" spans="2:16" ht="25.5" thickBot="1">
      <c r="B4378" s="14">
        <v>1198</v>
      </c>
      <c r="P4378" s="165" t="s">
        <v>11567</v>
      </c>
    </row>
    <row r="4379" spans="2:16" ht="50.5" thickBot="1">
      <c r="B4379" s="14">
        <v>1199</v>
      </c>
      <c r="P4379" s="165" t="s">
        <v>11568</v>
      </c>
    </row>
    <row r="4380" spans="2:16" ht="25.5" thickBot="1">
      <c r="B4380" s="14">
        <v>1200</v>
      </c>
      <c r="P4380" s="165" t="s">
        <v>11569</v>
      </c>
    </row>
    <row r="4381" spans="2:16" ht="25.5" thickBot="1">
      <c r="B4381" s="14">
        <v>1201</v>
      </c>
      <c r="P4381" s="165" t="s">
        <v>11570</v>
      </c>
    </row>
    <row r="4382" spans="2:16" ht="25.5" thickBot="1">
      <c r="B4382" s="14">
        <v>1202</v>
      </c>
      <c r="P4382" s="165" t="s">
        <v>11571</v>
      </c>
    </row>
    <row r="4383" spans="2:16" ht="25.5" thickBot="1">
      <c r="B4383" s="14">
        <v>1203</v>
      </c>
      <c r="P4383" s="165" t="s">
        <v>11572</v>
      </c>
    </row>
    <row r="4384" spans="2:16" ht="25.5" thickBot="1">
      <c r="B4384" s="14">
        <v>1204</v>
      </c>
      <c r="P4384" s="165" t="s">
        <v>11573</v>
      </c>
    </row>
    <row r="4385" spans="2:16" ht="25.5" thickBot="1">
      <c r="B4385" s="14">
        <v>1205</v>
      </c>
      <c r="P4385" s="165" t="s">
        <v>11574</v>
      </c>
    </row>
    <row r="4386" spans="2:16" ht="38" thickBot="1">
      <c r="B4386" s="14">
        <v>1206</v>
      </c>
      <c r="P4386" s="165" t="s">
        <v>11575</v>
      </c>
    </row>
    <row r="4387" spans="2:16" ht="25.5" thickBot="1">
      <c r="B4387" s="14">
        <v>1207</v>
      </c>
      <c r="P4387" s="165" t="s">
        <v>11576</v>
      </c>
    </row>
    <row r="4388" spans="2:16" ht="25.5" thickBot="1">
      <c r="B4388" s="14">
        <v>1208</v>
      </c>
      <c r="P4388" s="165" t="s">
        <v>11577</v>
      </c>
    </row>
    <row r="4389" spans="2:16" ht="38" thickBot="1">
      <c r="B4389" s="14">
        <v>1209</v>
      </c>
      <c r="P4389" s="165" t="s">
        <v>11578</v>
      </c>
    </row>
    <row r="4390" spans="2:16" ht="25.5" thickBot="1">
      <c r="B4390" s="14">
        <v>1210</v>
      </c>
      <c r="P4390" s="165" t="s">
        <v>11579</v>
      </c>
    </row>
    <row r="4391" spans="2:16" ht="25.5" thickBot="1">
      <c r="B4391" s="14">
        <v>1211</v>
      </c>
      <c r="P4391" s="165" t="s">
        <v>11580</v>
      </c>
    </row>
    <row r="4392" spans="2:16" ht="25.5" thickBot="1">
      <c r="B4392" s="14">
        <v>1212</v>
      </c>
      <c r="P4392" s="165" t="s">
        <v>11581</v>
      </c>
    </row>
    <row r="4393" spans="2:16" ht="25.5" thickBot="1">
      <c r="B4393" s="14">
        <v>1213</v>
      </c>
      <c r="P4393" s="165" t="s">
        <v>11582</v>
      </c>
    </row>
    <row r="4394" spans="2:16" ht="38" thickBot="1">
      <c r="B4394" s="14">
        <v>1214</v>
      </c>
      <c r="P4394" s="165" t="s">
        <v>11583</v>
      </c>
    </row>
    <row r="4395" spans="2:16" ht="25.5" thickBot="1">
      <c r="B4395" s="14">
        <v>1215</v>
      </c>
      <c r="P4395" s="165" t="s">
        <v>11584</v>
      </c>
    </row>
    <row r="4396" spans="2:16" ht="18.5" thickBot="1">
      <c r="B4396" s="14">
        <v>1216</v>
      </c>
      <c r="P4396" s="165" t="s">
        <v>11585</v>
      </c>
    </row>
    <row r="4397" spans="2:16" ht="18.5" thickBot="1">
      <c r="B4397" s="14">
        <v>1217</v>
      </c>
      <c r="P4397" s="165" t="s">
        <v>11586</v>
      </c>
    </row>
    <row r="4398" spans="2:16" ht="18.5" thickBot="1">
      <c r="B4398" s="14">
        <v>1218</v>
      </c>
      <c r="P4398" s="165" t="s">
        <v>11587</v>
      </c>
    </row>
    <row r="4399" spans="2:16" ht="25.5" thickBot="1">
      <c r="B4399" s="14">
        <v>1219</v>
      </c>
      <c r="P4399" s="165" t="s">
        <v>11588</v>
      </c>
    </row>
    <row r="4400" spans="2:16" ht="38" thickBot="1">
      <c r="B4400" s="14">
        <v>1220</v>
      </c>
      <c r="P4400" s="165" t="s">
        <v>11589</v>
      </c>
    </row>
    <row r="4401" spans="2:16" ht="38" thickBot="1">
      <c r="B4401" s="14">
        <v>1221</v>
      </c>
      <c r="P4401" s="165" t="s">
        <v>11590</v>
      </c>
    </row>
    <row r="4402" spans="2:16" ht="18.5" thickBot="1">
      <c r="B4402" s="14">
        <v>1222</v>
      </c>
      <c r="P4402" s="165" t="s">
        <v>11591</v>
      </c>
    </row>
    <row r="4403" spans="2:16" ht="25.5" thickBot="1">
      <c r="B4403" s="14">
        <v>1223</v>
      </c>
      <c r="P4403" s="165" t="s">
        <v>11592</v>
      </c>
    </row>
    <row r="4404" spans="2:16" ht="18.5" thickBot="1">
      <c r="B4404" s="14">
        <v>1224</v>
      </c>
      <c r="P4404" s="165" t="s">
        <v>11593</v>
      </c>
    </row>
    <row r="4405" spans="2:16" ht="38" thickBot="1">
      <c r="B4405" s="14">
        <v>1225</v>
      </c>
      <c r="P4405" s="165" t="s">
        <v>11594</v>
      </c>
    </row>
    <row r="4406" spans="2:16" ht="25.5" thickBot="1">
      <c r="B4406" s="14">
        <v>1226</v>
      </c>
      <c r="P4406" s="165" t="s">
        <v>11595</v>
      </c>
    </row>
    <row r="4407" spans="2:16" ht="25.5" thickBot="1">
      <c r="B4407" s="14">
        <v>1227</v>
      </c>
      <c r="P4407" s="165" t="s">
        <v>11596</v>
      </c>
    </row>
    <row r="4408" spans="2:16" ht="25.5" thickBot="1">
      <c r="B4408" s="14">
        <v>1228</v>
      </c>
      <c r="P4408" s="165" t="s">
        <v>11597</v>
      </c>
    </row>
    <row r="4409" spans="2:16" ht="25.5" thickBot="1">
      <c r="B4409" s="14">
        <v>1229</v>
      </c>
      <c r="P4409" s="165" t="s">
        <v>11598</v>
      </c>
    </row>
    <row r="4410" spans="2:16" ht="18.5" thickBot="1">
      <c r="B4410" s="14">
        <v>1230</v>
      </c>
      <c r="P4410" s="165" t="s">
        <v>11599</v>
      </c>
    </row>
    <row r="4411" spans="2:16" ht="18.5" thickBot="1">
      <c r="B4411" s="14">
        <v>1231</v>
      </c>
      <c r="P4411" s="165" t="s">
        <v>11600</v>
      </c>
    </row>
    <row r="4412" spans="2:16" ht="18.5" thickBot="1">
      <c r="B4412" s="14">
        <v>1232</v>
      </c>
      <c r="P4412" s="165" t="s">
        <v>11601</v>
      </c>
    </row>
    <row r="4413" spans="2:16" ht="18.5" thickBot="1">
      <c r="B4413" s="14">
        <v>1233</v>
      </c>
      <c r="P4413" s="165" t="s">
        <v>11602</v>
      </c>
    </row>
    <row r="4414" spans="2:16" ht="25.5" thickBot="1">
      <c r="B4414" s="14">
        <v>1234</v>
      </c>
      <c r="P4414" s="165" t="s">
        <v>11603</v>
      </c>
    </row>
    <row r="4415" spans="2:16" ht="25.5" thickBot="1">
      <c r="B4415" s="14">
        <v>1235</v>
      </c>
      <c r="P4415" s="165" t="s">
        <v>11604</v>
      </c>
    </row>
    <row r="4416" spans="2:16" ht="25.5" thickBot="1">
      <c r="B4416" s="14">
        <v>1236</v>
      </c>
      <c r="P4416" s="165" t="s">
        <v>11605</v>
      </c>
    </row>
    <row r="4417" spans="2:16" ht="18.5" thickBot="1">
      <c r="B4417" s="14">
        <v>1237</v>
      </c>
      <c r="P4417" s="165" t="s">
        <v>11606</v>
      </c>
    </row>
    <row r="4418" spans="2:16" ht="18.5" thickBot="1">
      <c r="B4418" s="14">
        <v>1238</v>
      </c>
      <c r="P4418" s="165" t="s">
        <v>11607</v>
      </c>
    </row>
    <row r="4419" spans="2:16" ht="18.5" thickBot="1">
      <c r="B4419" s="14">
        <v>1239</v>
      </c>
      <c r="P4419" s="165" t="s">
        <v>11608</v>
      </c>
    </row>
    <row r="4420" spans="2:16" ht="18.5" thickBot="1">
      <c r="B4420" s="14">
        <v>1240</v>
      </c>
      <c r="P4420" s="165" t="s">
        <v>11609</v>
      </c>
    </row>
    <row r="4421" spans="2:16" ht="25.5" thickBot="1">
      <c r="B4421" s="14">
        <v>1241</v>
      </c>
      <c r="P4421" s="165" t="s">
        <v>11610</v>
      </c>
    </row>
    <row r="4422" spans="2:16" ht="38" thickBot="1">
      <c r="B4422" s="14">
        <v>1242</v>
      </c>
      <c r="P4422" s="165" t="s">
        <v>11611</v>
      </c>
    </row>
    <row r="4423" spans="2:16" ht="38" thickBot="1">
      <c r="B4423" s="14">
        <v>1243</v>
      </c>
      <c r="P4423" s="165" t="s">
        <v>11612</v>
      </c>
    </row>
    <row r="4424" spans="2:16" ht="38" thickBot="1">
      <c r="B4424" s="14">
        <v>1244</v>
      </c>
      <c r="P4424" s="165" t="s">
        <v>11613</v>
      </c>
    </row>
    <row r="4425" spans="2:16" ht="50.5" thickBot="1">
      <c r="B4425" s="14">
        <v>1245</v>
      </c>
      <c r="P4425" s="165" t="s">
        <v>11614</v>
      </c>
    </row>
    <row r="4426" spans="2:16" ht="38" thickBot="1">
      <c r="B4426" s="14">
        <v>1246</v>
      </c>
      <c r="P4426" s="165" t="s">
        <v>11615</v>
      </c>
    </row>
    <row r="4427" spans="2:16" ht="38" thickBot="1">
      <c r="B4427" s="14">
        <v>1247</v>
      </c>
      <c r="P4427" s="165" t="s">
        <v>11616</v>
      </c>
    </row>
    <row r="4428" spans="2:16" ht="18.5" thickBot="1">
      <c r="B4428" s="14">
        <v>1248</v>
      </c>
      <c r="P4428" s="165" t="s">
        <v>11617</v>
      </c>
    </row>
    <row r="4429" spans="2:16" ht="38" thickBot="1">
      <c r="B4429" s="14">
        <v>1249</v>
      </c>
      <c r="P4429" s="165" t="s">
        <v>11618</v>
      </c>
    </row>
    <row r="4430" spans="2:16" ht="25.5" thickBot="1">
      <c r="B4430" s="14">
        <v>1250</v>
      </c>
      <c r="P4430" s="165" t="s">
        <v>11619</v>
      </c>
    </row>
    <row r="4431" spans="2:16" ht="18.5" thickBot="1">
      <c r="B4431" s="14">
        <v>1251</v>
      </c>
      <c r="P4431" s="165" t="s">
        <v>11620</v>
      </c>
    </row>
    <row r="4432" spans="2:16" ht="25.5" thickBot="1">
      <c r="B4432" s="14">
        <v>1252</v>
      </c>
      <c r="P4432" s="165" t="s">
        <v>11621</v>
      </c>
    </row>
    <row r="4433" spans="2:16" ht="38" thickBot="1">
      <c r="B4433" s="14">
        <v>1253</v>
      </c>
      <c r="P4433" s="165" t="s">
        <v>11622</v>
      </c>
    </row>
    <row r="4434" spans="2:16" ht="25.5" thickBot="1">
      <c r="B4434" s="14">
        <v>1254</v>
      </c>
      <c r="P4434" s="165" t="s">
        <v>11623</v>
      </c>
    </row>
    <row r="4435" spans="2:16" ht="38" thickBot="1">
      <c r="B4435" s="14">
        <v>1255</v>
      </c>
      <c r="P4435" s="165" t="s">
        <v>11624</v>
      </c>
    </row>
    <row r="4436" spans="2:16" ht="18.5" thickBot="1">
      <c r="B4436" s="14">
        <v>1256</v>
      </c>
      <c r="P4436" s="165" t="s">
        <v>11625</v>
      </c>
    </row>
    <row r="4437" spans="2:16" ht="38" thickBot="1">
      <c r="B4437" s="14">
        <v>1257</v>
      </c>
      <c r="P4437" s="165" t="s">
        <v>11626</v>
      </c>
    </row>
    <row r="4438" spans="2:16" ht="38" thickBot="1">
      <c r="B4438" s="14">
        <v>1258</v>
      </c>
      <c r="P4438" s="165" t="s">
        <v>11627</v>
      </c>
    </row>
    <row r="4439" spans="2:16" ht="18.5" thickBot="1">
      <c r="B4439" s="14">
        <v>1259</v>
      </c>
      <c r="P4439" s="165" t="s">
        <v>11628</v>
      </c>
    </row>
    <row r="4440" spans="2:16" ht="25.5" thickBot="1">
      <c r="B4440" s="14">
        <v>1260</v>
      </c>
      <c r="P4440" s="165" t="s">
        <v>11629</v>
      </c>
    </row>
    <row r="4441" spans="2:16" ht="25.5" thickBot="1">
      <c r="B4441" s="14">
        <v>1261</v>
      </c>
      <c r="P4441" s="165" t="s">
        <v>11630</v>
      </c>
    </row>
    <row r="4442" spans="2:16" ht="25.5" thickBot="1">
      <c r="B4442" s="14">
        <v>1262</v>
      </c>
      <c r="P4442" s="165" t="s">
        <v>11631</v>
      </c>
    </row>
    <row r="4443" spans="2:16" ht="18.5" thickBot="1">
      <c r="B4443" s="14">
        <v>1263</v>
      </c>
      <c r="P4443" s="165" t="s">
        <v>11632</v>
      </c>
    </row>
    <row r="4444" spans="2:16" ht="18.5" thickBot="1">
      <c r="B4444" s="14">
        <v>1264</v>
      </c>
      <c r="P4444" s="165" t="s">
        <v>11633</v>
      </c>
    </row>
    <row r="4445" spans="2:16" ht="25.5" thickBot="1">
      <c r="B4445" s="14">
        <v>1265</v>
      </c>
      <c r="P4445" s="165" t="s">
        <v>11634</v>
      </c>
    </row>
    <row r="4446" spans="2:16" ht="25.5" thickBot="1">
      <c r="B4446" s="14">
        <v>1266</v>
      </c>
      <c r="P4446" s="165" t="s">
        <v>11635</v>
      </c>
    </row>
    <row r="4447" spans="2:16" ht="38" thickBot="1">
      <c r="B4447" s="14">
        <v>1267</v>
      </c>
      <c r="P4447" s="165" t="s">
        <v>11636</v>
      </c>
    </row>
    <row r="4448" spans="2:16" ht="38" thickBot="1">
      <c r="B4448" s="14">
        <v>1268</v>
      </c>
      <c r="P4448" s="165" t="s">
        <v>11637</v>
      </c>
    </row>
    <row r="4449" spans="2:16" ht="25.5" thickBot="1">
      <c r="B4449" s="14">
        <v>1269</v>
      </c>
      <c r="P4449" s="165" t="s">
        <v>11638</v>
      </c>
    </row>
    <row r="4450" spans="2:16" ht="25.5" thickBot="1">
      <c r="B4450" s="14">
        <v>1270</v>
      </c>
      <c r="P4450" s="165" t="s">
        <v>11639</v>
      </c>
    </row>
    <row r="4451" spans="2:16" ht="50.5" thickBot="1">
      <c r="B4451" s="14">
        <v>1271</v>
      </c>
      <c r="P4451" s="165" t="s">
        <v>11640</v>
      </c>
    </row>
    <row r="4452" spans="2:16" ht="38" thickBot="1">
      <c r="B4452" s="14">
        <v>1272</v>
      </c>
      <c r="P4452" s="165" t="s">
        <v>11641</v>
      </c>
    </row>
    <row r="4453" spans="2:16" ht="18.5" thickBot="1">
      <c r="B4453" s="14">
        <v>1273</v>
      </c>
      <c r="P4453" s="165" t="s">
        <v>11642</v>
      </c>
    </row>
    <row r="4454" spans="2:16" ht="18.5" thickBot="1">
      <c r="B4454" s="14">
        <v>1274</v>
      </c>
      <c r="P4454" s="165" t="s">
        <v>11643</v>
      </c>
    </row>
    <row r="4455" spans="2:16" ht="25.5" thickBot="1">
      <c r="B4455" s="14">
        <v>1275</v>
      </c>
      <c r="P4455" s="165" t="s">
        <v>11644</v>
      </c>
    </row>
    <row r="4456" spans="2:16" ht="18.5" thickBot="1">
      <c r="B4456" s="14">
        <v>1276</v>
      </c>
      <c r="P4456" s="165" t="s">
        <v>11645</v>
      </c>
    </row>
    <row r="4457" spans="2:16" ht="18.5" thickBot="1">
      <c r="B4457" s="14">
        <v>1277</v>
      </c>
      <c r="P4457" s="165" t="s">
        <v>11646</v>
      </c>
    </row>
    <row r="4458" spans="2:16" ht="25.5" thickBot="1">
      <c r="B4458" s="14">
        <v>1278</v>
      </c>
      <c r="P4458" s="165" t="s">
        <v>11647</v>
      </c>
    </row>
    <row r="4459" spans="2:16" ht="25.5" thickBot="1">
      <c r="B4459" s="14">
        <v>1279</v>
      </c>
      <c r="P4459" s="165" t="s">
        <v>11648</v>
      </c>
    </row>
    <row r="4460" spans="2:16" ht="18.5" thickBot="1">
      <c r="B4460" s="14">
        <v>1280</v>
      </c>
      <c r="P4460" s="165" t="s">
        <v>11649</v>
      </c>
    </row>
    <row r="4461" spans="2:16" ht="25.5" thickBot="1">
      <c r="B4461" s="14">
        <v>1281</v>
      </c>
      <c r="P4461" s="165" t="s">
        <v>11650</v>
      </c>
    </row>
    <row r="4462" spans="2:16" ht="25.5" thickBot="1">
      <c r="B4462" s="14">
        <v>1282</v>
      </c>
      <c r="P4462" s="165" t="s">
        <v>11651</v>
      </c>
    </row>
    <row r="4463" spans="2:16" ht="63" thickBot="1">
      <c r="B4463" s="14">
        <v>1283</v>
      </c>
      <c r="P4463" s="165" t="s">
        <v>11652</v>
      </c>
    </row>
    <row r="4464" spans="2:16" ht="25.5" thickBot="1">
      <c r="B4464" s="14">
        <v>1284</v>
      </c>
      <c r="P4464" s="165" t="s">
        <v>11653</v>
      </c>
    </row>
    <row r="4465" spans="2:16" ht="38" thickBot="1">
      <c r="B4465" s="14">
        <v>1285</v>
      </c>
      <c r="P4465" s="165" t="s">
        <v>11654</v>
      </c>
    </row>
    <row r="4466" spans="2:16" ht="25.5" thickBot="1">
      <c r="B4466" s="14">
        <v>1286</v>
      </c>
      <c r="P4466" s="165" t="s">
        <v>11655</v>
      </c>
    </row>
    <row r="4467" spans="2:16" ht="38" thickBot="1">
      <c r="B4467" s="14">
        <v>1287</v>
      </c>
      <c r="P4467" s="165" t="s">
        <v>11656</v>
      </c>
    </row>
    <row r="4468" spans="2:16" ht="25.5" thickBot="1">
      <c r="B4468" s="14">
        <v>1288</v>
      </c>
      <c r="P4468" s="165" t="s">
        <v>11657</v>
      </c>
    </row>
    <row r="4469" spans="2:16" ht="50.5" thickBot="1">
      <c r="B4469" s="14">
        <v>1289</v>
      </c>
      <c r="P4469" s="165" t="s">
        <v>11658</v>
      </c>
    </row>
    <row r="4470" spans="2:16" ht="50.5" thickBot="1">
      <c r="B4470" s="14">
        <v>1290</v>
      </c>
      <c r="P4470" s="165" t="s">
        <v>11659</v>
      </c>
    </row>
    <row r="4471" spans="2:16" ht="38" thickBot="1">
      <c r="B4471" s="14">
        <v>1291</v>
      </c>
      <c r="P4471" s="165" t="s">
        <v>11660</v>
      </c>
    </row>
    <row r="4472" spans="2:16" ht="38" thickBot="1">
      <c r="B4472" s="14">
        <v>1292</v>
      </c>
      <c r="P4472" s="165" t="s">
        <v>11661</v>
      </c>
    </row>
    <row r="4473" spans="2:16" ht="25.5" thickBot="1">
      <c r="B4473" s="14">
        <v>1293</v>
      </c>
      <c r="P4473" s="165" t="s">
        <v>11662</v>
      </c>
    </row>
    <row r="4474" spans="2:16" ht="25.5" thickBot="1">
      <c r="B4474" s="14">
        <v>1294</v>
      </c>
      <c r="P4474" s="165" t="s">
        <v>11663</v>
      </c>
    </row>
    <row r="4475" spans="2:16" ht="38" thickBot="1">
      <c r="B4475" s="14">
        <v>1295</v>
      </c>
      <c r="P4475" s="165" t="s">
        <v>11664</v>
      </c>
    </row>
    <row r="4476" spans="2:16" ht="25.5" thickBot="1">
      <c r="B4476" s="14">
        <v>1296</v>
      </c>
      <c r="P4476" s="165" t="s">
        <v>11665</v>
      </c>
    </row>
    <row r="4477" spans="2:16" ht="25.5" thickBot="1">
      <c r="B4477" s="14">
        <v>1297</v>
      </c>
      <c r="P4477" s="165" t="s">
        <v>11666</v>
      </c>
    </row>
    <row r="4478" spans="2:16" ht="18.5" thickBot="1">
      <c r="B4478" s="14">
        <v>1298</v>
      </c>
      <c r="P4478" s="165" t="s">
        <v>11667</v>
      </c>
    </row>
    <row r="4479" spans="2:16" ht="18.5" thickBot="1">
      <c r="B4479" s="14">
        <v>1299</v>
      </c>
      <c r="P4479" s="165" t="s">
        <v>11668</v>
      </c>
    </row>
    <row r="4480" spans="2:16" ht="18.5" thickBot="1">
      <c r="B4480" s="14">
        <v>1300</v>
      </c>
      <c r="P4480" s="165" t="s">
        <v>11669</v>
      </c>
    </row>
    <row r="4481" spans="2:16" ht="25.5" thickBot="1">
      <c r="B4481" s="14">
        <v>1301</v>
      </c>
      <c r="P4481" s="165" t="s">
        <v>11670</v>
      </c>
    </row>
    <row r="4482" spans="2:16" ht="38" thickBot="1">
      <c r="B4482" s="14">
        <v>1302</v>
      </c>
      <c r="P4482" s="165" t="s">
        <v>11671</v>
      </c>
    </row>
    <row r="4483" spans="2:16" ht="18.5" thickBot="1">
      <c r="B4483" s="14">
        <v>1303</v>
      </c>
      <c r="P4483" s="165" t="s">
        <v>11672</v>
      </c>
    </row>
    <row r="4484" spans="2:16" ht="18.5" thickBot="1">
      <c r="B4484" s="14">
        <v>1304</v>
      </c>
      <c r="P4484" s="165" t="s">
        <v>11673</v>
      </c>
    </row>
    <row r="4485" spans="2:16" ht="18.5" thickBot="1">
      <c r="B4485" s="14">
        <v>1305</v>
      </c>
      <c r="P4485" s="165" t="s">
        <v>11674</v>
      </c>
    </row>
    <row r="4486" spans="2:16" ht="18.5" thickBot="1">
      <c r="B4486" s="14">
        <v>1306</v>
      </c>
      <c r="P4486" s="165" t="s">
        <v>11675</v>
      </c>
    </row>
    <row r="4487" spans="2:16" ht="38" thickBot="1">
      <c r="B4487" s="14">
        <v>1307</v>
      </c>
      <c r="P4487" s="165" t="s">
        <v>11676</v>
      </c>
    </row>
    <row r="4488" spans="2:16" ht="25.5" thickBot="1">
      <c r="B4488" s="14">
        <v>1308</v>
      </c>
      <c r="P4488" s="165" t="s">
        <v>11677</v>
      </c>
    </row>
    <row r="4489" spans="2:16" ht="38" thickBot="1">
      <c r="B4489" s="14">
        <v>1309</v>
      </c>
      <c r="P4489" s="165" t="s">
        <v>11678</v>
      </c>
    </row>
    <row r="4490" spans="2:16" ht="38" thickBot="1">
      <c r="B4490" s="14">
        <v>1310</v>
      </c>
      <c r="P4490" s="165" t="s">
        <v>11679</v>
      </c>
    </row>
    <row r="4491" spans="2:16" ht="18.5" thickBot="1">
      <c r="B4491" s="14">
        <v>1311</v>
      </c>
      <c r="P4491" s="165" t="s">
        <v>11680</v>
      </c>
    </row>
    <row r="4492" spans="2:16" ht="25.5" thickBot="1">
      <c r="B4492" s="14">
        <v>1312</v>
      </c>
      <c r="P4492" s="165" t="s">
        <v>11681</v>
      </c>
    </row>
    <row r="4493" spans="2:16" ht="25.5" thickBot="1">
      <c r="B4493" s="14">
        <v>1313</v>
      </c>
      <c r="P4493" s="165" t="s">
        <v>11682</v>
      </c>
    </row>
    <row r="4494" spans="2:16" ht="50.5" thickBot="1">
      <c r="B4494" s="14">
        <v>1314</v>
      </c>
      <c r="P4494" s="165" t="s">
        <v>11683</v>
      </c>
    </row>
    <row r="4495" spans="2:16" ht="63" thickBot="1">
      <c r="B4495" s="14">
        <v>1315</v>
      </c>
      <c r="P4495" s="165" t="s">
        <v>11684</v>
      </c>
    </row>
    <row r="4496" spans="2:16" ht="38" thickBot="1">
      <c r="B4496" s="14">
        <v>1316</v>
      </c>
      <c r="P4496" s="165" t="s">
        <v>11685</v>
      </c>
    </row>
    <row r="4497" spans="2:16" ht="38" thickBot="1">
      <c r="B4497" s="14">
        <v>1317</v>
      </c>
      <c r="P4497" s="165" t="s">
        <v>11686</v>
      </c>
    </row>
    <row r="4498" spans="2:16" ht="25.5" thickBot="1">
      <c r="B4498" s="14">
        <v>1318</v>
      </c>
      <c r="P4498" s="165" t="s">
        <v>11687</v>
      </c>
    </row>
    <row r="4499" spans="2:16" ht="38" thickBot="1">
      <c r="B4499" s="14">
        <v>1319</v>
      </c>
      <c r="P4499" s="165" t="s">
        <v>11688</v>
      </c>
    </row>
    <row r="4500" spans="2:16" ht="25.5" thickBot="1">
      <c r="B4500" s="14">
        <v>1320</v>
      </c>
      <c r="P4500" s="165" t="s">
        <v>3658</v>
      </c>
    </row>
    <row r="4501" spans="2:16" ht="38" thickBot="1">
      <c r="B4501" s="14">
        <v>1321</v>
      </c>
      <c r="P4501" s="165" t="s">
        <v>11689</v>
      </c>
    </row>
    <row r="4502" spans="2:16" ht="18.5" thickBot="1">
      <c r="B4502" s="14">
        <v>1322</v>
      </c>
      <c r="P4502" s="165" t="s">
        <v>3659</v>
      </c>
    </row>
    <row r="4503" spans="2:16" ht="25.5" thickBot="1">
      <c r="B4503" s="14">
        <v>1323</v>
      </c>
      <c r="P4503" s="165" t="s">
        <v>11690</v>
      </c>
    </row>
    <row r="4504" spans="2:16" ht="25.5" thickBot="1">
      <c r="B4504" s="14">
        <v>1324</v>
      </c>
      <c r="P4504" s="165" t="s">
        <v>11691</v>
      </c>
    </row>
    <row r="4505" spans="2:16" ht="25.5" thickBot="1">
      <c r="B4505" s="14">
        <v>1325</v>
      </c>
      <c r="P4505" s="165" t="s">
        <v>11692</v>
      </c>
    </row>
    <row r="4506" spans="2:16" ht="25.5" thickBot="1">
      <c r="B4506" s="14">
        <v>1326</v>
      </c>
      <c r="P4506" s="165" t="s">
        <v>11693</v>
      </c>
    </row>
    <row r="4507" spans="2:16" ht="18.5" thickBot="1">
      <c r="B4507" s="14">
        <v>1327</v>
      </c>
      <c r="P4507" s="165" t="s">
        <v>11694</v>
      </c>
    </row>
    <row r="4508" spans="2:16" ht="38" thickBot="1">
      <c r="B4508" s="14">
        <v>1328</v>
      </c>
      <c r="P4508" s="165" t="s">
        <v>11695</v>
      </c>
    </row>
    <row r="4509" spans="2:16" ht="25.5" thickBot="1">
      <c r="B4509" s="14">
        <v>1329</v>
      </c>
      <c r="P4509" s="165" t="s">
        <v>11696</v>
      </c>
    </row>
    <row r="4510" spans="2:16" ht="38" thickBot="1">
      <c r="B4510" s="14">
        <v>1330</v>
      </c>
      <c r="P4510" s="165" t="s">
        <v>11697</v>
      </c>
    </row>
    <row r="4511" spans="2:16" ht="25.5" thickBot="1">
      <c r="B4511" s="14">
        <v>1331</v>
      </c>
      <c r="P4511" s="165" t="s">
        <v>11698</v>
      </c>
    </row>
    <row r="4512" spans="2:16" ht="25.5" thickBot="1">
      <c r="B4512" s="14">
        <v>1332</v>
      </c>
      <c r="P4512" s="165" t="s">
        <v>11699</v>
      </c>
    </row>
    <row r="4513" spans="2:16" ht="38" thickBot="1">
      <c r="B4513" s="14">
        <v>1333</v>
      </c>
      <c r="P4513" s="165" t="s">
        <v>11700</v>
      </c>
    </row>
    <row r="4514" spans="2:16" ht="25.5" thickBot="1">
      <c r="B4514" s="14">
        <v>1334</v>
      </c>
      <c r="P4514" s="165" t="s">
        <v>11701</v>
      </c>
    </row>
    <row r="4515" spans="2:16" ht="38" thickBot="1">
      <c r="B4515" s="14">
        <v>1335</v>
      </c>
      <c r="P4515" s="165" t="s">
        <v>11702</v>
      </c>
    </row>
    <row r="4516" spans="2:16" ht="63" thickBot="1">
      <c r="B4516" s="14">
        <v>1336</v>
      </c>
      <c r="P4516" s="165" t="s">
        <v>11703</v>
      </c>
    </row>
    <row r="4517" spans="2:16" ht="18.5" thickBot="1">
      <c r="B4517" s="14">
        <v>1337</v>
      </c>
      <c r="P4517" s="165" t="s">
        <v>11704</v>
      </c>
    </row>
    <row r="4518" spans="2:16" ht="18.5" thickBot="1">
      <c r="B4518" s="14">
        <v>1338</v>
      </c>
      <c r="P4518" s="165" t="s">
        <v>11705</v>
      </c>
    </row>
    <row r="4519" spans="2:16" ht="25.5" thickBot="1">
      <c r="B4519" s="14">
        <v>1339</v>
      </c>
      <c r="P4519" s="165" t="s">
        <v>11706</v>
      </c>
    </row>
    <row r="4520" spans="2:16" ht="18.5" thickBot="1">
      <c r="B4520" s="14">
        <v>1340</v>
      </c>
      <c r="P4520" s="165" t="s">
        <v>11707</v>
      </c>
    </row>
    <row r="4521" spans="2:16" ht="50.5" thickBot="1">
      <c r="B4521" s="14">
        <v>1341</v>
      </c>
      <c r="P4521" s="165" t="s">
        <v>11708</v>
      </c>
    </row>
    <row r="4522" spans="2:16" ht="50.5" thickBot="1">
      <c r="B4522" s="14">
        <v>1342</v>
      </c>
      <c r="P4522" s="165" t="s">
        <v>11709</v>
      </c>
    </row>
    <row r="4523" spans="2:16" ht="25.5" thickBot="1">
      <c r="B4523" s="14">
        <v>1343</v>
      </c>
      <c r="P4523" s="165" t="s">
        <v>11710</v>
      </c>
    </row>
    <row r="4524" spans="2:16" ht="25.5" thickBot="1">
      <c r="B4524" s="14">
        <v>1344</v>
      </c>
      <c r="P4524" s="165" t="s">
        <v>11711</v>
      </c>
    </row>
    <row r="4525" spans="2:16" ht="25.5" thickBot="1">
      <c r="B4525" s="14">
        <v>1345</v>
      </c>
      <c r="P4525" s="165" t="s">
        <v>11712</v>
      </c>
    </row>
    <row r="4526" spans="2:16" ht="18.5" thickBot="1">
      <c r="B4526" s="14">
        <v>1346</v>
      </c>
      <c r="P4526" s="165" t="s">
        <v>11713</v>
      </c>
    </row>
    <row r="4527" spans="2:16" ht="25.5" thickBot="1">
      <c r="B4527" s="14">
        <v>1347</v>
      </c>
      <c r="P4527" s="165" t="s">
        <v>11714</v>
      </c>
    </row>
    <row r="4528" spans="2:16" ht="18.5" thickBot="1">
      <c r="B4528" s="14">
        <v>1348</v>
      </c>
      <c r="P4528" s="165" t="s">
        <v>3650</v>
      </c>
    </row>
    <row r="4529" spans="2:16" ht="38" thickBot="1">
      <c r="B4529" s="14">
        <v>1349</v>
      </c>
      <c r="P4529" s="165" t="s">
        <v>11715</v>
      </c>
    </row>
    <row r="4530" spans="2:16" ht="18.5" thickBot="1">
      <c r="B4530" s="14">
        <v>1350</v>
      </c>
      <c r="P4530" s="165" t="s">
        <v>11716</v>
      </c>
    </row>
    <row r="4531" spans="2:16" ht="18.5" thickBot="1">
      <c r="B4531" s="14">
        <v>1351</v>
      </c>
      <c r="P4531" s="165" t="s">
        <v>11717</v>
      </c>
    </row>
    <row r="4532" spans="2:16" ht="18.5" thickBot="1">
      <c r="B4532" s="14">
        <v>1352</v>
      </c>
      <c r="P4532" s="165" t="s">
        <v>3652</v>
      </c>
    </row>
    <row r="4533" spans="2:16" ht="38" thickBot="1">
      <c r="B4533" s="14">
        <v>1353</v>
      </c>
      <c r="P4533" s="165" t="s">
        <v>11718</v>
      </c>
    </row>
    <row r="4534" spans="2:16" ht="38" thickBot="1">
      <c r="B4534" s="14">
        <v>1354</v>
      </c>
      <c r="P4534" s="165" t="s">
        <v>11719</v>
      </c>
    </row>
    <row r="4535" spans="2:16" ht="38" thickBot="1">
      <c r="B4535" s="14">
        <v>1355</v>
      </c>
      <c r="P4535" s="165" t="s">
        <v>11720</v>
      </c>
    </row>
    <row r="4536" spans="2:16" ht="63" thickBot="1">
      <c r="B4536" s="14">
        <v>1356</v>
      </c>
      <c r="P4536" s="165" t="s">
        <v>11721</v>
      </c>
    </row>
    <row r="4537" spans="2:16" ht="38" thickBot="1">
      <c r="B4537" s="14">
        <v>1357</v>
      </c>
      <c r="P4537" s="165" t="s">
        <v>11722</v>
      </c>
    </row>
    <row r="4538" spans="2:16" ht="63" thickBot="1">
      <c r="B4538" s="14">
        <v>1358</v>
      </c>
      <c r="P4538" s="165" t="s">
        <v>11723</v>
      </c>
    </row>
    <row r="4539" spans="2:16" ht="63" thickBot="1">
      <c r="B4539" s="14">
        <v>1359</v>
      </c>
      <c r="P4539" s="165" t="s">
        <v>11724</v>
      </c>
    </row>
    <row r="4540" spans="2:16" ht="63" thickBot="1">
      <c r="B4540" s="14">
        <v>1360</v>
      </c>
      <c r="P4540" s="165" t="s">
        <v>11725</v>
      </c>
    </row>
    <row r="4541" spans="2:16" ht="63" thickBot="1">
      <c r="B4541" s="14">
        <v>1361</v>
      </c>
      <c r="P4541" s="165" t="s">
        <v>11726</v>
      </c>
    </row>
    <row r="4542" spans="2:16" ht="25.5" thickBot="1">
      <c r="B4542" s="14">
        <v>1362</v>
      </c>
      <c r="P4542" s="165" t="s">
        <v>11727</v>
      </c>
    </row>
    <row r="4543" spans="2:16" ht="38" thickBot="1">
      <c r="B4543" s="14">
        <v>1363</v>
      </c>
      <c r="P4543" s="165" t="s">
        <v>11728</v>
      </c>
    </row>
    <row r="4544" spans="2:16" ht="18.5" thickBot="1">
      <c r="B4544" s="14">
        <v>1364</v>
      </c>
      <c r="P4544" s="165" t="s">
        <v>11729</v>
      </c>
    </row>
    <row r="4545" spans="2:16" ht="63" thickBot="1">
      <c r="B4545" s="14">
        <v>1365</v>
      </c>
      <c r="P4545" s="165" t="s">
        <v>11730</v>
      </c>
    </row>
    <row r="4546" spans="2:16" ht="50.5" thickBot="1">
      <c r="B4546" s="14">
        <v>1366</v>
      </c>
      <c r="P4546" s="165" t="s">
        <v>11731</v>
      </c>
    </row>
    <row r="4547" spans="2:16" ht="63" thickBot="1">
      <c r="B4547" s="14">
        <v>1367</v>
      </c>
      <c r="P4547" s="165" t="s">
        <v>11732</v>
      </c>
    </row>
    <row r="4548" spans="2:16" ht="63" thickBot="1">
      <c r="B4548" s="14">
        <v>1368</v>
      </c>
      <c r="P4548" s="165" t="s">
        <v>11733</v>
      </c>
    </row>
    <row r="4549" spans="2:16" ht="38" thickBot="1">
      <c r="B4549" s="14">
        <v>1369</v>
      </c>
      <c r="P4549" s="165" t="s">
        <v>11734</v>
      </c>
    </row>
    <row r="4550" spans="2:16" ht="38" thickBot="1">
      <c r="B4550" s="14">
        <v>1370</v>
      </c>
      <c r="P4550" s="165" t="s">
        <v>11735</v>
      </c>
    </row>
    <row r="4551" spans="2:16" ht="25.5" thickBot="1">
      <c r="B4551" s="14">
        <v>1371</v>
      </c>
      <c r="P4551" s="165" t="s">
        <v>11736</v>
      </c>
    </row>
    <row r="4552" spans="2:16" ht="25.5" thickBot="1">
      <c r="B4552" s="14">
        <v>1372</v>
      </c>
      <c r="P4552" s="165" t="s">
        <v>11737</v>
      </c>
    </row>
    <row r="4553" spans="2:16" ht="25.5" thickBot="1">
      <c r="B4553" s="14">
        <v>1373</v>
      </c>
      <c r="P4553" s="165" t="s">
        <v>11738</v>
      </c>
    </row>
    <row r="4554" spans="2:16" ht="38" thickBot="1">
      <c r="B4554" s="14">
        <v>1374</v>
      </c>
      <c r="P4554" s="165" t="s">
        <v>11739</v>
      </c>
    </row>
    <row r="4555" spans="2:16" ht="38" thickBot="1">
      <c r="B4555" s="14">
        <v>1375</v>
      </c>
      <c r="P4555" s="165" t="s">
        <v>11740</v>
      </c>
    </row>
    <row r="4556" spans="2:16" ht="38" thickBot="1">
      <c r="B4556" s="14">
        <v>1376</v>
      </c>
      <c r="P4556" s="165" t="s">
        <v>11741</v>
      </c>
    </row>
    <row r="4557" spans="2:16" ht="63" thickBot="1">
      <c r="B4557" s="14">
        <v>1377</v>
      </c>
      <c r="P4557" s="165" t="s">
        <v>11742</v>
      </c>
    </row>
    <row r="4558" spans="2:16" ht="50.5" thickBot="1">
      <c r="B4558" s="14">
        <v>1378</v>
      </c>
      <c r="P4558" s="165" t="s">
        <v>11743</v>
      </c>
    </row>
    <row r="4559" spans="2:16" ht="50.5" thickBot="1">
      <c r="B4559" s="14">
        <v>1379</v>
      </c>
      <c r="P4559" s="165" t="s">
        <v>11744</v>
      </c>
    </row>
    <row r="4560" spans="2:16" ht="63" thickBot="1">
      <c r="B4560" s="14">
        <v>1380</v>
      </c>
      <c r="P4560" s="165" t="s">
        <v>11745</v>
      </c>
    </row>
    <row r="4561" spans="2:16" ht="63" thickBot="1">
      <c r="B4561" s="14">
        <v>1381</v>
      </c>
      <c r="P4561" s="165" t="s">
        <v>11746</v>
      </c>
    </row>
    <row r="4562" spans="2:16" ht="38" thickBot="1">
      <c r="B4562" s="14">
        <v>1382</v>
      </c>
      <c r="P4562" s="165" t="s">
        <v>11747</v>
      </c>
    </row>
    <row r="4563" spans="2:16" ht="38" thickBot="1">
      <c r="B4563" s="14">
        <v>1383</v>
      </c>
      <c r="P4563" s="165" t="s">
        <v>11748</v>
      </c>
    </row>
    <row r="4564" spans="2:16" ht="50.5" thickBot="1">
      <c r="B4564" s="14">
        <v>1384</v>
      </c>
      <c r="P4564" s="165" t="s">
        <v>11749</v>
      </c>
    </row>
    <row r="4565" spans="2:16" ht="38" thickBot="1">
      <c r="B4565" s="14">
        <v>1385</v>
      </c>
      <c r="P4565" s="165" t="s">
        <v>11750</v>
      </c>
    </row>
    <row r="4566" spans="2:16" ht="63" thickBot="1">
      <c r="B4566" s="14">
        <v>1386</v>
      </c>
      <c r="P4566" s="165" t="s">
        <v>11751</v>
      </c>
    </row>
    <row r="4567" spans="2:16" ht="50.5" thickBot="1">
      <c r="B4567" s="14">
        <v>1387</v>
      </c>
      <c r="P4567" s="165" t="s">
        <v>11752</v>
      </c>
    </row>
    <row r="4568" spans="2:16" ht="38" thickBot="1">
      <c r="B4568" s="14">
        <v>1388</v>
      </c>
      <c r="P4568" s="165" t="s">
        <v>11753</v>
      </c>
    </row>
    <row r="4569" spans="2:16" ht="38" thickBot="1">
      <c r="B4569" s="14">
        <v>1389</v>
      </c>
      <c r="P4569" s="165" t="s">
        <v>11754</v>
      </c>
    </row>
    <row r="4570" spans="2:16" ht="50.5" thickBot="1">
      <c r="B4570" s="14">
        <v>1390</v>
      </c>
      <c r="P4570" s="165" t="s">
        <v>11755</v>
      </c>
    </row>
    <row r="4571" spans="2:16" ht="38" thickBot="1">
      <c r="B4571" s="14">
        <v>1391</v>
      </c>
      <c r="P4571" s="165" t="s">
        <v>11756</v>
      </c>
    </row>
    <row r="4572" spans="2:16" ht="50.5" thickBot="1">
      <c r="B4572" s="14">
        <v>1392</v>
      </c>
      <c r="P4572" s="165" t="s">
        <v>11757</v>
      </c>
    </row>
    <row r="4573" spans="2:16" ht="38" thickBot="1">
      <c r="B4573" s="14">
        <v>1393</v>
      </c>
      <c r="P4573" s="165" t="s">
        <v>11758</v>
      </c>
    </row>
    <row r="4574" spans="2:16" ht="38" thickBot="1">
      <c r="B4574" s="14">
        <v>1394</v>
      </c>
      <c r="P4574" s="165" t="s">
        <v>11759</v>
      </c>
    </row>
    <row r="4575" spans="2:16" ht="38" thickBot="1">
      <c r="B4575" s="14">
        <v>1395</v>
      </c>
      <c r="P4575" s="165" t="s">
        <v>11760</v>
      </c>
    </row>
    <row r="4576" spans="2:16" ht="50.5" thickBot="1">
      <c r="B4576" s="14">
        <v>1396</v>
      </c>
      <c r="P4576" s="165" t="s">
        <v>11761</v>
      </c>
    </row>
    <row r="4577" spans="2:16" ht="38" thickBot="1">
      <c r="B4577" s="14">
        <v>1397</v>
      </c>
      <c r="P4577" s="165" t="s">
        <v>11762</v>
      </c>
    </row>
    <row r="4578" spans="2:16" ht="25.5" thickBot="1">
      <c r="B4578" s="14">
        <v>1398</v>
      </c>
      <c r="P4578" s="165" t="s">
        <v>11763</v>
      </c>
    </row>
    <row r="4579" spans="2:16" ht="25.5" thickBot="1">
      <c r="B4579" s="14">
        <v>1399</v>
      </c>
      <c r="P4579" s="165" t="s">
        <v>11764</v>
      </c>
    </row>
    <row r="4580" spans="2:16" ht="38" thickBot="1">
      <c r="B4580" s="14">
        <v>1400</v>
      </c>
      <c r="P4580" s="165" t="s">
        <v>11765</v>
      </c>
    </row>
    <row r="4581" spans="2:16" ht="75.5" thickBot="1">
      <c r="B4581" s="14">
        <v>1401</v>
      </c>
      <c r="P4581" s="165" t="s">
        <v>11766</v>
      </c>
    </row>
    <row r="4582" spans="2:16" ht="63" thickBot="1">
      <c r="B4582" s="14">
        <v>1402</v>
      </c>
      <c r="P4582" s="165" t="s">
        <v>11767</v>
      </c>
    </row>
    <row r="4583" spans="2:16" ht="25.5" thickBot="1">
      <c r="B4583" s="14">
        <v>1403</v>
      </c>
      <c r="P4583" s="165" t="s">
        <v>10431</v>
      </c>
    </row>
    <row r="4584" spans="2:16" ht="38" thickBot="1">
      <c r="B4584" s="14">
        <v>1404</v>
      </c>
      <c r="P4584" s="165" t="s">
        <v>11768</v>
      </c>
    </row>
    <row r="4585" spans="2:16" ht="25.5" thickBot="1">
      <c r="B4585" s="14">
        <v>1405</v>
      </c>
      <c r="P4585" s="165" t="s">
        <v>11769</v>
      </c>
    </row>
    <row r="4586" spans="2:16" ht="113" thickBot="1">
      <c r="B4586" s="14">
        <v>1406</v>
      </c>
      <c r="P4586" s="165" t="s">
        <v>11770</v>
      </c>
    </row>
    <row r="4587" spans="2:16" ht="38" thickBot="1">
      <c r="B4587" s="14">
        <v>1407</v>
      </c>
      <c r="P4587" s="165" t="s">
        <v>11771</v>
      </c>
    </row>
    <row r="4588" spans="2:16" ht="38" thickBot="1">
      <c r="B4588" s="14">
        <v>1408</v>
      </c>
      <c r="P4588" s="165" t="s">
        <v>11772</v>
      </c>
    </row>
    <row r="4589" spans="2:16" ht="50.5" thickBot="1">
      <c r="B4589" s="14">
        <v>1409</v>
      </c>
      <c r="P4589" s="165" t="s">
        <v>11773</v>
      </c>
    </row>
    <row r="4590" spans="2:16" ht="38" thickBot="1">
      <c r="B4590" s="14">
        <v>1410</v>
      </c>
      <c r="P4590" s="165" t="s">
        <v>11774</v>
      </c>
    </row>
    <row r="4591" spans="2:16" ht="38" thickBot="1">
      <c r="B4591" s="14">
        <v>1411</v>
      </c>
      <c r="P4591" s="165" t="s">
        <v>11775</v>
      </c>
    </row>
    <row r="4592" spans="2:16" ht="38" thickBot="1">
      <c r="B4592" s="14">
        <v>1412</v>
      </c>
      <c r="P4592" s="165" t="s">
        <v>11776</v>
      </c>
    </row>
    <row r="4593" spans="2:16" ht="38" thickBot="1">
      <c r="B4593" s="14">
        <v>1413</v>
      </c>
      <c r="P4593" s="165" t="s">
        <v>11777</v>
      </c>
    </row>
    <row r="4594" spans="2:16" ht="50.5" thickBot="1">
      <c r="B4594" s="14">
        <v>1414</v>
      </c>
      <c r="P4594" s="165" t="s">
        <v>11778</v>
      </c>
    </row>
    <row r="4595" spans="2:16" ht="63" thickBot="1">
      <c r="B4595" s="14">
        <v>1415</v>
      </c>
      <c r="P4595" s="165" t="s">
        <v>11779</v>
      </c>
    </row>
    <row r="4596" spans="2:16" ht="25.5" thickBot="1">
      <c r="B4596" s="14">
        <v>1416</v>
      </c>
      <c r="P4596" s="165" t="s">
        <v>11780</v>
      </c>
    </row>
    <row r="4597" spans="2:16" ht="25.5" thickBot="1">
      <c r="B4597" s="14">
        <v>1417</v>
      </c>
      <c r="P4597" s="165" t="s">
        <v>11781</v>
      </c>
    </row>
    <row r="4598" spans="2:16" ht="38" thickBot="1">
      <c r="B4598" s="14">
        <v>1418</v>
      </c>
      <c r="P4598" s="165" t="s">
        <v>11782</v>
      </c>
    </row>
    <row r="4599" spans="2:16" ht="18.5" thickBot="1">
      <c r="B4599" s="14">
        <v>1419</v>
      </c>
      <c r="P4599" s="165" t="s">
        <v>11783</v>
      </c>
    </row>
    <row r="4600" spans="2:16" ht="75.5" thickBot="1">
      <c r="B4600" s="14">
        <v>1420</v>
      </c>
      <c r="P4600" s="165" t="s">
        <v>11784</v>
      </c>
    </row>
    <row r="4601" spans="2:16" ht="25.5" thickBot="1">
      <c r="B4601" s="14">
        <v>1421</v>
      </c>
      <c r="P4601" s="165" t="s">
        <v>11785</v>
      </c>
    </row>
    <row r="4602" spans="2:16" ht="63" thickBot="1">
      <c r="B4602" s="14">
        <v>1422</v>
      </c>
      <c r="P4602" s="165" t="s">
        <v>11786</v>
      </c>
    </row>
    <row r="4603" spans="2:16" ht="25.5" thickBot="1">
      <c r="B4603" s="14">
        <v>1423</v>
      </c>
      <c r="P4603" s="165" t="s">
        <v>11787</v>
      </c>
    </row>
    <row r="4604" spans="2:16" ht="25.5" thickBot="1">
      <c r="B4604" s="14">
        <v>1424</v>
      </c>
      <c r="P4604" s="165" t="s">
        <v>11788</v>
      </c>
    </row>
    <row r="4605" spans="2:16" ht="25.5" thickBot="1">
      <c r="B4605" s="14">
        <v>1425</v>
      </c>
      <c r="P4605" s="165" t="s">
        <v>11789</v>
      </c>
    </row>
    <row r="4606" spans="2:16" ht="25.5" thickBot="1">
      <c r="B4606" s="14">
        <v>1426</v>
      </c>
      <c r="P4606" s="165" t="s">
        <v>11790</v>
      </c>
    </row>
    <row r="4607" spans="2:16" ht="50.5" thickBot="1">
      <c r="B4607" s="14">
        <v>1427</v>
      </c>
      <c r="P4607" s="165" t="s">
        <v>11791</v>
      </c>
    </row>
    <row r="4608" spans="2:16" ht="63" thickBot="1">
      <c r="B4608" s="14">
        <v>1428</v>
      </c>
      <c r="P4608" s="165" t="s">
        <v>11792</v>
      </c>
    </row>
    <row r="4609" spans="2:16" ht="25.5" thickBot="1">
      <c r="B4609" s="14">
        <v>1429</v>
      </c>
      <c r="P4609" s="165" t="s">
        <v>11793</v>
      </c>
    </row>
    <row r="4610" spans="2:16" ht="25.5" thickBot="1">
      <c r="B4610" s="14">
        <v>1430</v>
      </c>
      <c r="P4610" s="165" t="s">
        <v>11794</v>
      </c>
    </row>
    <row r="4611" spans="2:16" ht="25.5" thickBot="1">
      <c r="B4611" s="14">
        <v>1431</v>
      </c>
      <c r="P4611" s="165" t="s">
        <v>11795</v>
      </c>
    </row>
    <row r="4612" spans="2:16" ht="25.5" thickBot="1">
      <c r="B4612" s="14">
        <v>1432</v>
      </c>
      <c r="P4612" s="165" t="s">
        <v>11796</v>
      </c>
    </row>
    <row r="4613" spans="2:16" ht="18.5" thickBot="1">
      <c r="B4613" s="14">
        <v>1433</v>
      </c>
      <c r="P4613" s="165" t="s">
        <v>11797</v>
      </c>
    </row>
    <row r="4614" spans="2:16" ht="18.5" thickBot="1">
      <c r="B4614" s="14">
        <v>1434</v>
      </c>
      <c r="P4614" s="165" t="s">
        <v>11798</v>
      </c>
    </row>
    <row r="4615" spans="2:16" ht="18.5" thickBot="1">
      <c r="B4615" s="14">
        <v>1435</v>
      </c>
      <c r="P4615" s="165" t="s">
        <v>11799</v>
      </c>
    </row>
    <row r="4616" spans="2:16" ht="25.5" thickBot="1">
      <c r="B4616" s="14">
        <v>1436</v>
      </c>
      <c r="P4616" s="165" t="s">
        <v>11800</v>
      </c>
    </row>
    <row r="4617" spans="2:16" ht="18.5" thickBot="1">
      <c r="B4617" s="14">
        <v>1437</v>
      </c>
      <c r="P4617" s="165" t="s">
        <v>11801</v>
      </c>
    </row>
    <row r="4618" spans="2:16" ht="25.5" thickBot="1">
      <c r="B4618" s="14">
        <v>1438</v>
      </c>
      <c r="P4618" s="165" t="s">
        <v>11802</v>
      </c>
    </row>
    <row r="4619" spans="2:16" ht="25.5" thickBot="1">
      <c r="B4619" s="14">
        <v>1439</v>
      </c>
      <c r="P4619" s="165" t="s">
        <v>11803</v>
      </c>
    </row>
    <row r="4620" spans="2:16" ht="18.5" thickBot="1">
      <c r="B4620" s="14">
        <v>1440</v>
      </c>
      <c r="P4620" s="165" t="s">
        <v>11804</v>
      </c>
    </row>
    <row r="4621" spans="2:16" ht="25.5" thickBot="1">
      <c r="B4621" s="14">
        <v>1441</v>
      </c>
      <c r="P4621" s="165" t="s">
        <v>11805</v>
      </c>
    </row>
    <row r="4622" spans="2:16" ht="38" thickBot="1">
      <c r="B4622" s="14">
        <v>1442</v>
      </c>
      <c r="P4622" s="165" t="s">
        <v>11806</v>
      </c>
    </row>
    <row r="4623" spans="2:16" ht="18.5" thickBot="1">
      <c r="B4623" s="14">
        <v>1443</v>
      </c>
      <c r="P4623" s="165" t="s">
        <v>11807</v>
      </c>
    </row>
    <row r="4624" spans="2:16" ht="25.5" thickBot="1">
      <c r="B4624" s="14">
        <v>1444</v>
      </c>
      <c r="P4624" s="165" t="s">
        <v>11808</v>
      </c>
    </row>
    <row r="4625" spans="2:16" ht="38" thickBot="1">
      <c r="B4625" s="14">
        <v>1445</v>
      </c>
      <c r="P4625" s="165" t="s">
        <v>11809</v>
      </c>
    </row>
    <row r="4626" spans="2:16" ht="25.5" thickBot="1">
      <c r="B4626" s="14">
        <v>1446</v>
      </c>
      <c r="P4626" s="165" t="s">
        <v>11810</v>
      </c>
    </row>
    <row r="4627" spans="2:16" ht="18.5" thickBot="1">
      <c r="B4627" s="14">
        <v>1447</v>
      </c>
      <c r="P4627" s="165" t="s">
        <v>11811</v>
      </c>
    </row>
    <row r="4628" spans="2:16" ht="18.5" thickBot="1">
      <c r="B4628" s="14">
        <v>1448</v>
      </c>
      <c r="P4628" s="165" t="s">
        <v>11812</v>
      </c>
    </row>
    <row r="4629" spans="2:16" ht="18.5" thickBot="1">
      <c r="B4629" s="14">
        <v>1449</v>
      </c>
      <c r="P4629" s="165" t="s">
        <v>11813</v>
      </c>
    </row>
    <row r="4630" spans="2:16" ht="25.5" thickBot="1">
      <c r="B4630" s="14">
        <v>1450</v>
      </c>
      <c r="P4630" s="165" t="s">
        <v>3991</v>
      </c>
    </row>
    <row r="4631" spans="2:16" ht="38" thickBot="1">
      <c r="B4631" s="14">
        <v>1451</v>
      </c>
      <c r="P4631" s="165" t="s">
        <v>11814</v>
      </c>
    </row>
    <row r="4632" spans="2:16" ht="38" thickBot="1">
      <c r="B4632" s="14">
        <v>1452</v>
      </c>
      <c r="P4632" s="165" t="s">
        <v>11815</v>
      </c>
    </row>
    <row r="4633" spans="2:16" ht="38" thickBot="1">
      <c r="B4633" s="14">
        <v>1453</v>
      </c>
      <c r="P4633" s="165" t="s">
        <v>11816</v>
      </c>
    </row>
    <row r="4634" spans="2:16" ht="25.5" thickBot="1">
      <c r="B4634" s="14">
        <v>1454</v>
      </c>
      <c r="P4634" s="165" t="s">
        <v>11817</v>
      </c>
    </row>
    <row r="4635" spans="2:16" ht="25.5" thickBot="1">
      <c r="B4635" s="14">
        <v>1455</v>
      </c>
      <c r="P4635" s="165" t="s">
        <v>11818</v>
      </c>
    </row>
    <row r="4636" spans="2:16" ht="25.5" thickBot="1">
      <c r="B4636" s="14">
        <v>1456</v>
      </c>
      <c r="P4636" s="165" t="s">
        <v>11819</v>
      </c>
    </row>
    <row r="4637" spans="2:16" ht="25.5" thickBot="1">
      <c r="B4637" s="14">
        <v>1457</v>
      </c>
      <c r="P4637" s="165" t="s">
        <v>11819</v>
      </c>
    </row>
    <row r="4638" spans="2:16" ht="38" thickBot="1">
      <c r="B4638" s="14">
        <v>1458</v>
      </c>
      <c r="P4638" s="165" t="s">
        <v>11820</v>
      </c>
    </row>
    <row r="4639" spans="2:16" ht="38" thickBot="1">
      <c r="B4639" s="14">
        <v>1459</v>
      </c>
      <c r="P4639" s="165" t="s">
        <v>11821</v>
      </c>
    </row>
    <row r="4640" spans="2:16" ht="18.5" thickBot="1">
      <c r="B4640" s="14">
        <v>1460</v>
      </c>
      <c r="P4640" s="165" t="s">
        <v>11822</v>
      </c>
    </row>
    <row r="4641" spans="2:16" ht="25.5" thickBot="1">
      <c r="B4641" s="14">
        <v>1461</v>
      </c>
      <c r="P4641" s="165" t="s">
        <v>11823</v>
      </c>
    </row>
    <row r="4642" spans="2:16" ht="50.5" thickBot="1">
      <c r="B4642" s="14">
        <v>1462</v>
      </c>
      <c r="P4642" s="165" t="s">
        <v>11824</v>
      </c>
    </row>
    <row r="4643" spans="2:16" ht="38" thickBot="1">
      <c r="B4643" s="14">
        <v>1463</v>
      </c>
      <c r="P4643" s="165" t="s">
        <v>11825</v>
      </c>
    </row>
    <row r="4644" spans="2:16" ht="25.5" thickBot="1">
      <c r="B4644" s="14">
        <v>1464</v>
      </c>
      <c r="P4644" s="165" t="s">
        <v>11826</v>
      </c>
    </row>
    <row r="4645" spans="2:16" ht="18.5" thickBot="1">
      <c r="B4645" s="14">
        <v>1465</v>
      </c>
      <c r="P4645" s="165" t="s">
        <v>11827</v>
      </c>
    </row>
    <row r="4646" spans="2:16" ht="18.5" thickBot="1">
      <c r="B4646" s="14">
        <v>1466</v>
      </c>
      <c r="P4646" s="165" t="s">
        <v>11828</v>
      </c>
    </row>
    <row r="4647" spans="2:16" ht="25.5" thickBot="1">
      <c r="B4647" s="14">
        <v>1467</v>
      </c>
      <c r="P4647" s="165" t="s">
        <v>11829</v>
      </c>
    </row>
    <row r="4648" spans="2:16" ht="75.5" thickBot="1">
      <c r="B4648" s="14">
        <v>1468</v>
      </c>
      <c r="P4648" s="165" t="s">
        <v>11830</v>
      </c>
    </row>
    <row r="4649" spans="2:16" ht="38" thickBot="1">
      <c r="B4649" s="14">
        <v>1469</v>
      </c>
      <c r="P4649" s="165" t="s">
        <v>11831</v>
      </c>
    </row>
    <row r="4650" spans="2:16" ht="25.5" thickBot="1">
      <c r="B4650" s="14">
        <v>1470</v>
      </c>
      <c r="P4650" s="165" t="s">
        <v>11832</v>
      </c>
    </row>
    <row r="4651" spans="2:16" ht="50.5" thickBot="1">
      <c r="B4651" s="14">
        <v>1471</v>
      </c>
      <c r="P4651" s="165" t="s">
        <v>11833</v>
      </c>
    </row>
    <row r="4652" spans="2:16" ht="50.5" thickBot="1">
      <c r="B4652" s="14">
        <v>1472</v>
      </c>
      <c r="P4652" s="165" t="s">
        <v>11834</v>
      </c>
    </row>
    <row r="4653" spans="2:16" ht="50.5" thickBot="1">
      <c r="B4653" s="14">
        <v>1473</v>
      </c>
      <c r="P4653" s="165" t="s">
        <v>11835</v>
      </c>
    </row>
    <row r="4654" spans="2:16" ht="25.5" thickBot="1">
      <c r="B4654" s="14">
        <v>1474</v>
      </c>
      <c r="P4654" s="165" t="s">
        <v>11836</v>
      </c>
    </row>
    <row r="4655" spans="2:16" ht="63" thickBot="1">
      <c r="B4655" s="14">
        <v>1475</v>
      </c>
      <c r="P4655" s="165" t="s">
        <v>11837</v>
      </c>
    </row>
    <row r="4656" spans="2:16" ht="25.5" thickBot="1">
      <c r="B4656" s="14">
        <v>1476</v>
      </c>
      <c r="P4656" s="165" t="s">
        <v>11838</v>
      </c>
    </row>
    <row r="4657" spans="2:16" ht="38" thickBot="1">
      <c r="B4657" s="14">
        <v>1477</v>
      </c>
      <c r="P4657" s="165" t="s">
        <v>11839</v>
      </c>
    </row>
    <row r="4658" spans="2:16" ht="25.5" thickBot="1">
      <c r="B4658" s="14">
        <v>1478</v>
      </c>
      <c r="P4658" s="165" t="s">
        <v>11840</v>
      </c>
    </row>
    <row r="4659" spans="2:16" ht="25.5" thickBot="1">
      <c r="B4659" s="14">
        <v>1479</v>
      </c>
      <c r="P4659" s="165" t="s">
        <v>11841</v>
      </c>
    </row>
    <row r="4660" spans="2:16" ht="25.5" thickBot="1">
      <c r="B4660" s="14">
        <v>1480</v>
      </c>
      <c r="P4660" s="165" t="s">
        <v>11842</v>
      </c>
    </row>
    <row r="4661" spans="2:16" ht="18.5" thickBot="1">
      <c r="B4661" s="14">
        <v>1481</v>
      </c>
      <c r="P4661" s="165" t="s">
        <v>11843</v>
      </c>
    </row>
    <row r="4662" spans="2:16" ht="25.5" thickBot="1">
      <c r="B4662" s="14">
        <v>1482</v>
      </c>
      <c r="P4662" s="165" t="s">
        <v>11844</v>
      </c>
    </row>
    <row r="4663" spans="2:16" ht="25.5" thickBot="1">
      <c r="B4663" s="14">
        <v>1483</v>
      </c>
      <c r="P4663" s="165" t="s">
        <v>11845</v>
      </c>
    </row>
    <row r="4664" spans="2:16" ht="25.5" thickBot="1">
      <c r="B4664" s="14">
        <v>1484</v>
      </c>
      <c r="P4664" s="165" t="s">
        <v>11846</v>
      </c>
    </row>
    <row r="4665" spans="2:16" ht="50.5" thickBot="1">
      <c r="B4665" s="14">
        <v>1485</v>
      </c>
      <c r="P4665" s="165" t="s">
        <v>11847</v>
      </c>
    </row>
    <row r="4666" spans="2:16" ht="63" thickBot="1">
      <c r="B4666" s="14">
        <v>1486</v>
      </c>
      <c r="P4666" s="165" t="s">
        <v>11848</v>
      </c>
    </row>
    <row r="4667" spans="2:16" ht="25.5" thickBot="1">
      <c r="B4667" s="14">
        <v>1487</v>
      </c>
      <c r="P4667" s="165" t="s">
        <v>11849</v>
      </c>
    </row>
    <row r="4668" spans="2:16" ht="18.5" thickBot="1">
      <c r="B4668" s="14">
        <v>1488</v>
      </c>
      <c r="P4668" s="165" t="s">
        <v>11850</v>
      </c>
    </row>
    <row r="4669" spans="2:16" ht="25.5" thickBot="1">
      <c r="B4669" s="14">
        <v>1489</v>
      </c>
      <c r="P4669" s="165" t="s">
        <v>11851</v>
      </c>
    </row>
    <row r="4670" spans="2:16" ht="38" thickBot="1">
      <c r="B4670" s="14">
        <v>1490</v>
      </c>
      <c r="P4670" s="165" t="s">
        <v>11852</v>
      </c>
    </row>
    <row r="4671" spans="2:16" ht="50.5" thickBot="1">
      <c r="B4671" s="14">
        <v>1491</v>
      </c>
      <c r="P4671" s="165" t="s">
        <v>11853</v>
      </c>
    </row>
    <row r="4672" spans="2:16" ht="25.5" thickBot="1">
      <c r="B4672" s="14">
        <v>1492</v>
      </c>
      <c r="P4672" s="165" t="s">
        <v>11854</v>
      </c>
    </row>
    <row r="4673" spans="2:16" ht="18.5" thickBot="1">
      <c r="B4673" s="14">
        <v>1493</v>
      </c>
      <c r="P4673" s="165" t="s">
        <v>11855</v>
      </c>
    </row>
    <row r="4674" spans="2:16" ht="18.5" thickBot="1">
      <c r="B4674" s="14">
        <v>1494</v>
      </c>
      <c r="P4674" s="165" t="s">
        <v>11856</v>
      </c>
    </row>
    <row r="4675" spans="2:16" ht="38" thickBot="1">
      <c r="B4675" s="14">
        <v>1495</v>
      </c>
      <c r="P4675" s="165" t="s">
        <v>11857</v>
      </c>
    </row>
    <row r="4676" spans="2:16" ht="18.5" thickBot="1">
      <c r="B4676" s="14">
        <v>1496</v>
      </c>
      <c r="P4676" s="165" t="s">
        <v>11858</v>
      </c>
    </row>
    <row r="4677" spans="2:16" ht="50.5" thickBot="1">
      <c r="B4677" s="14">
        <v>1497</v>
      </c>
      <c r="P4677" s="165" t="s">
        <v>11859</v>
      </c>
    </row>
    <row r="4678" spans="2:16" ht="38" thickBot="1">
      <c r="B4678" s="14">
        <v>1498</v>
      </c>
      <c r="P4678" s="165" t="s">
        <v>11860</v>
      </c>
    </row>
    <row r="4679" spans="2:16" ht="38" thickBot="1">
      <c r="B4679" s="14">
        <v>1499</v>
      </c>
      <c r="P4679" s="165" t="s">
        <v>11861</v>
      </c>
    </row>
    <row r="4680" spans="2:16" ht="38" thickBot="1">
      <c r="B4680" s="14">
        <v>1500</v>
      </c>
      <c r="P4680" s="165" t="s">
        <v>11862</v>
      </c>
    </row>
    <row r="4681" spans="2:16" ht="18.5" thickBot="1">
      <c r="B4681" s="14">
        <v>1501</v>
      </c>
      <c r="P4681" s="165" t="s">
        <v>11863</v>
      </c>
    </row>
    <row r="4682" spans="2:16" ht="25.5" thickBot="1">
      <c r="B4682" s="14">
        <v>1502</v>
      </c>
      <c r="P4682" s="165" t="s">
        <v>11864</v>
      </c>
    </row>
    <row r="4683" spans="2:16" ht="38" thickBot="1">
      <c r="B4683" s="14">
        <v>1503</v>
      </c>
      <c r="P4683" s="165" t="s">
        <v>11865</v>
      </c>
    </row>
    <row r="4684" spans="2:16" ht="38" thickBot="1">
      <c r="B4684" s="14">
        <v>1504</v>
      </c>
      <c r="P4684" s="165" t="s">
        <v>11866</v>
      </c>
    </row>
    <row r="4685" spans="2:16" ht="25.5" thickBot="1">
      <c r="B4685" s="14">
        <v>1505</v>
      </c>
      <c r="P4685" s="165" t="s">
        <v>11867</v>
      </c>
    </row>
    <row r="4686" spans="2:16" ht="38" thickBot="1">
      <c r="B4686" s="14">
        <v>1506</v>
      </c>
      <c r="P4686" s="165" t="s">
        <v>11868</v>
      </c>
    </row>
    <row r="4687" spans="2:16" ht="25.5" thickBot="1">
      <c r="B4687" s="14">
        <v>1507</v>
      </c>
      <c r="P4687" s="165" t="s">
        <v>11869</v>
      </c>
    </row>
    <row r="4688" spans="2:16" ht="50.5" thickBot="1">
      <c r="B4688" s="14">
        <v>1508</v>
      </c>
      <c r="P4688" s="165" t="s">
        <v>11870</v>
      </c>
    </row>
    <row r="4689" spans="2:16" ht="38" thickBot="1">
      <c r="B4689" s="14">
        <v>1509</v>
      </c>
      <c r="P4689" s="165" t="s">
        <v>11871</v>
      </c>
    </row>
    <row r="4690" spans="2:16" ht="50.5" thickBot="1">
      <c r="B4690" s="14">
        <v>1510</v>
      </c>
      <c r="P4690" s="165" t="s">
        <v>11872</v>
      </c>
    </row>
    <row r="4691" spans="2:16" ht="50.5" thickBot="1">
      <c r="B4691" s="14">
        <v>1511</v>
      </c>
      <c r="P4691" s="165" t="s">
        <v>11873</v>
      </c>
    </row>
    <row r="4692" spans="2:16" ht="50.5" thickBot="1">
      <c r="B4692" s="14">
        <v>1512</v>
      </c>
      <c r="P4692" s="165" t="s">
        <v>11874</v>
      </c>
    </row>
    <row r="4693" spans="2:16" ht="25.5" thickBot="1">
      <c r="B4693" s="14">
        <v>1513</v>
      </c>
      <c r="P4693" s="165" t="s">
        <v>11875</v>
      </c>
    </row>
    <row r="4694" spans="2:16" ht="50.5" thickBot="1">
      <c r="B4694" s="14">
        <v>1514</v>
      </c>
      <c r="P4694" s="165" t="s">
        <v>11876</v>
      </c>
    </row>
    <row r="4695" spans="2:16" ht="18.5" thickBot="1">
      <c r="B4695" s="14">
        <v>1515</v>
      </c>
      <c r="P4695" s="165" t="s">
        <v>10430</v>
      </c>
    </row>
    <row r="4696" spans="2:16" ht="25.5" thickBot="1">
      <c r="B4696" s="14">
        <v>1516</v>
      </c>
      <c r="P4696" s="165" t="s">
        <v>11877</v>
      </c>
    </row>
    <row r="4697" spans="2:16" ht="38" thickBot="1">
      <c r="B4697" s="14">
        <v>1517</v>
      </c>
      <c r="P4697" s="165" t="s">
        <v>11878</v>
      </c>
    </row>
    <row r="4698" spans="2:16" ht="38" thickBot="1">
      <c r="B4698" s="14">
        <v>1518</v>
      </c>
      <c r="P4698" s="165" t="s">
        <v>11879</v>
      </c>
    </row>
    <row r="4699" spans="2:16" ht="25.5" thickBot="1">
      <c r="B4699" s="14">
        <v>1519</v>
      </c>
      <c r="P4699" s="165" t="s">
        <v>11880</v>
      </c>
    </row>
    <row r="4700" spans="2:16" ht="25.5" thickBot="1">
      <c r="B4700" s="14">
        <v>1520</v>
      </c>
      <c r="P4700" s="165" t="s">
        <v>11881</v>
      </c>
    </row>
    <row r="4701" spans="2:16" ht="50.5" thickBot="1">
      <c r="B4701" s="14">
        <v>1521</v>
      </c>
      <c r="P4701" s="165" t="s">
        <v>11882</v>
      </c>
    </row>
    <row r="4702" spans="2:16" ht="18.5" thickBot="1">
      <c r="B4702" s="14">
        <v>1522</v>
      </c>
      <c r="P4702" s="165" t="s">
        <v>11883</v>
      </c>
    </row>
    <row r="4703" spans="2:16" ht="18.5" thickBot="1">
      <c r="B4703" s="14">
        <v>1523</v>
      </c>
      <c r="P4703" s="165" t="s">
        <v>11884</v>
      </c>
    </row>
    <row r="4704" spans="2:16" ht="25.5" thickBot="1">
      <c r="B4704" s="14">
        <v>1524</v>
      </c>
      <c r="P4704" s="165" t="s">
        <v>11885</v>
      </c>
    </row>
    <row r="4705" spans="2:16" ht="38" thickBot="1">
      <c r="B4705" s="14">
        <v>1525</v>
      </c>
      <c r="P4705" s="165" t="s">
        <v>11886</v>
      </c>
    </row>
    <row r="4706" spans="2:16" ht="38" thickBot="1">
      <c r="B4706" s="14">
        <v>1526</v>
      </c>
      <c r="P4706" s="165" t="s">
        <v>11887</v>
      </c>
    </row>
    <row r="4707" spans="2:16" ht="38" thickBot="1">
      <c r="B4707" s="14">
        <v>1527</v>
      </c>
      <c r="P4707" s="165" t="s">
        <v>11888</v>
      </c>
    </row>
    <row r="4708" spans="2:16" ht="50.5" thickBot="1">
      <c r="B4708" s="14">
        <v>1528</v>
      </c>
      <c r="P4708" s="165" t="s">
        <v>11889</v>
      </c>
    </row>
    <row r="4709" spans="2:16" ht="50.5" thickBot="1">
      <c r="B4709" s="14">
        <v>1529</v>
      </c>
      <c r="P4709" s="165" t="s">
        <v>11890</v>
      </c>
    </row>
    <row r="4710" spans="2:16" ht="38" thickBot="1">
      <c r="B4710" s="14">
        <v>1530</v>
      </c>
      <c r="P4710" s="165" t="s">
        <v>11891</v>
      </c>
    </row>
    <row r="4711" spans="2:16" ht="38" thickBot="1">
      <c r="B4711" s="14">
        <v>1531</v>
      </c>
      <c r="P4711" s="165" t="s">
        <v>11892</v>
      </c>
    </row>
    <row r="4712" spans="2:16" ht="25.5" thickBot="1">
      <c r="B4712" s="14">
        <v>1532</v>
      </c>
      <c r="P4712" s="165" t="s">
        <v>11893</v>
      </c>
    </row>
    <row r="4713" spans="2:16" ht="25.5" thickBot="1">
      <c r="B4713" s="14">
        <v>1533</v>
      </c>
      <c r="P4713" s="165" t="s">
        <v>11894</v>
      </c>
    </row>
    <row r="4714" spans="2:16" ht="38" thickBot="1">
      <c r="B4714" s="14">
        <v>1534</v>
      </c>
      <c r="P4714" s="165" t="s">
        <v>11895</v>
      </c>
    </row>
    <row r="4715" spans="2:16" ht="38" thickBot="1">
      <c r="B4715" s="14">
        <v>1535</v>
      </c>
      <c r="P4715" s="165" t="s">
        <v>11896</v>
      </c>
    </row>
    <row r="4716" spans="2:16" ht="25.5" thickBot="1">
      <c r="B4716" s="14">
        <v>1536</v>
      </c>
      <c r="P4716" s="165" t="s">
        <v>3997</v>
      </c>
    </row>
    <row r="4717" spans="2:16" ht="25.5" thickBot="1">
      <c r="B4717" s="14">
        <v>1537</v>
      </c>
      <c r="P4717" s="165" t="s">
        <v>11897</v>
      </c>
    </row>
    <row r="4718" spans="2:16" ht="38" thickBot="1">
      <c r="B4718" s="14">
        <v>1538</v>
      </c>
      <c r="P4718" s="165" t="s">
        <v>11898</v>
      </c>
    </row>
    <row r="4719" spans="2:16" ht="50.5" thickBot="1">
      <c r="B4719" s="14">
        <v>1539</v>
      </c>
      <c r="P4719" s="165" t="s">
        <v>11899</v>
      </c>
    </row>
    <row r="4720" spans="2:16" ht="50.5" thickBot="1">
      <c r="B4720" s="14">
        <v>1540</v>
      </c>
      <c r="P4720" s="165" t="s">
        <v>11900</v>
      </c>
    </row>
    <row r="4721" spans="2:16" ht="25.5" thickBot="1">
      <c r="B4721" s="14">
        <v>1541</v>
      </c>
      <c r="P4721" s="165" t="s">
        <v>11901</v>
      </c>
    </row>
    <row r="4722" spans="2:16" ht="25.5" thickBot="1">
      <c r="B4722" s="14">
        <v>1542</v>
      </c>
      <c r="P4722" s="165" t="s">
        <v>11902</v>
      </c>
    </row>
    <row r="4723" spans="2:16" ht="38" thickBot="1">
      <c r="B4723" s="14">
        <v>1543</v>
      </c>
      <c r="P4723" s="165" t="s">
        <v>11903</v>
      </c>
    </row>
    <row r="4724" spans="2:16" ht="38" thickBot="1">
      <c r="B4724" s="14">
        <v>1544</v>
      </c>
      <c r="P4724" s="165" t="s">
        <v>11904</v>
      </c>
    </row>
    <row r="4725" spans="2:16" ht="50.5" thickBot="1">
      <c r="B4725" s="14">
        <v>1545</v>
      </c>
      <c r="P4725" s="165" t="s">
        <v>11905</v>
      </c>
    </row>
    <row r="4726" spans="2:16" ht="50.5" thickBot="1">
      <c r="B4726" s="14">
        <v>1546</v>
      </c>
      <c r="P4726" s="165" t="s">
        <v>11906</v>
      </c>
    </row>
    <row r="4727" spans="2:16" ht="25.5" thickBot="1">
      <c r="B4727" s="14">
        <v>1547</v>
      </c>
      <c r="P4727" s="165" t="s">
        <v>11907</v>
      </c>
    </row>
    <row r="4728" spans="2:16" ht="38" thickBot="1">
      <c r="B4728" s="14">
        <v>1548</v>
      </c>
      <c r="P4728" s="165" t="s">
        <v>11908</v>
      </c>
    </row>
    <row r="4729" spans="2:16" ht="25.5" thickBot="1">
      <c r="B4729" s="14">
        <v>1549</v>
      </c>
      <c r="P4729" s="165" t="s">
        <v>11909</v>
      </c>
    </row>
    <row r="4730" spans="2:16" ht="75.5" thickBot="1">
      <c r="B4730" s="14">
        <v>1550</v>
      </c>
      <c r="P4730" s="165" t="s">
        <v>11910</v>
      </c>
    </row>
    <row r="4731" spans="2:16" ht="25.5" thickBot="1">
      <c r="B4731" s="14">
        <v>1551</v>
      </c>
      <c r="P4731" s="165" t="s">
        <v>11911</v>
      </c>
    </row>
    <row r="4732" spans="2:16" ht="38" thickBot="1">
      <c r="B4732" s="14">
        <v>1552</v>
      </c>
      <c r="P4732" s="165" t="s">
        <v>11912</v>
      </c>
    </row>
    <row r="4733" spans="2:16" ht="38" thickBot="1">
      <c r="B4733" s="14">
        <v>1553</v>
      </c>
      <c r="P4733" s="165" t="s">
        <v>11913</v>
      </c>
    </row>
    <row r="4734" spans="2:16" ht="38" thickBot="1">
      <c r="B4734" s="14">
        <v>1554</v>
      </c>
      <c r="P4734" s="165" t="s">
        <v>11914</v>
      </c>
    </row>
    <row r="4735" spans="2:16" ht="25.5" thickBot="1">
      <c r="B4735" s="14">
        <v>1555</v>
      </c>
      <c r="P4735" s="165" t="s">
        <v>11915</v>
      </c>
    </row>
    <row r="4736" spans="2:16" ht="25.5" thickBot="1">
      <c r="B4736" s="14">
        <v>1556</v>
      </c>
      <c r="P4736" s="165" t="s">
        <v>11916</v>
      </c>
    </row>
    <row r="4737" spans="2:16" ht="18.5" thickBot="1">
      <c r="B4737" s="14">
        <v>1557</v>
      </c>
      <c r="P4737" s="165" t="s">
        <v>11917</v>
      </c>
    </row>
    <row r="4738" spans="2:16" ht="38" thickBot="1">
      <c r="B4738" s="14">
        <v>1558</v>
      </c>
      <c r="P4738" s="165" t="s">
        <v>11918</v>
      </c>
    </row>
    <row r="4739" spans="2:16" ht="50.5" thickBot="1">
      <c r="B4739" s="14">
        <v>1559</v>
      </c>
      <c r="P4739" s="165" t="s">
        <v>10418</v>
      </c>
    </row>
    <row r="4740" spans="2:16" ht="38" thickBot="1">
      <c r="B4740" s="14">
        <v>1560</v>
      </c>
      <c r="P4740" s="165" t="s">
        <v>11919</v>
      </c>
    </row>
    <row r="4741" spans="2:16" ht="25.5" thickBot="1">
      <c r="B4741" s="14">
        <v>1561</v>
      </c>
      <c r="P4741" s="165" t="s">
        <v>11920</v>
      </c>
    </row>
    <row r="4742" spans="2:16" ht="50.5" thickBot="1">
      <c r="B4742" s="14">
        <v>1562</v>
      </c>
      <c r="P4742" s="165" t="s">
        <v>11921</v>
      </c>
    </row>
    <row r="4743" spans="2:16" ht="50.5" thickBot="1">
      <c r="B4743" s="14">
        <v>1563</v>
      </c>
      <c r="P4743" s="165" t="s">
        <v>11922</v>
      </c>
    </row>
    <row r="4744" spans="2:16" ht="50.5" thickBot="1">
      <c r="B4744" s="14">
        <v>1564</v>
      </c>
      <c r="P4744" s="165" t="s">
        <v>11923</v>
      </c>
    </row>
    <row r="4745" spans="2:16" ht="25.5" thickBot="1">
      <c r="B4745" s="14">
        <v>1565</v>
      </c>
      <c r="P4745" s="165" t="s">
        <v>11924</v>
      </c>
    </row>
    <row r="4746" spans="2:16" ht="25.5" thickBot="1">
      <c r="B4746" s="14">
        <v>1566</v>
      </c>
      <c r="P4746" s="165" t="s">
        <v>11925</v>
      </c>
    </row>
    <row r="4747" spans="2:16" ht="25.5" thickBot="1">
      <c r="B4747" s="14">
        <v>1567</v>
      </c>
      <c r="P4747" s="165" t="s">
        <v>11926</v>
      </c>
    </row>
    <row r="4748" spans="2:16" ht="25.5" thickBot="1">
      <c r="B4748" s="14">
        <v>1568</v>
      </c>
      <c r="P4748" s="165" t="s">
        <v>11927</v>
      </c>
    </row>
    <row r="4749" spans="2:16" ht="38" thickBot="1">
      <c r="B4749" s="14">
        <v>1569</v>
      </c>
      <c r="P4749" s="165" t="s">
        <v>11928</v>
      </c>
    </row>
    <row r="4750" spans="2:16" ht="38" thickBot="1">
      <c r="B4750" s="14">
        <v>1570</v>
      </c>
      <c r="P4750" s="165" t="s">
        <v>11929</v>
      </c>
    </row>
    <row r="4751" spans="2:16" ht="38" thickBot="1">
      <c r="B4751" s="14">
        <v>1571</v>
      </c>
      <c r="P4751" s="165" t="s">
        <v>11930</v>
      </c>
    </row>
    <row r="4752" spans="2:16" ht="38" thickBot="1">
      <c r="B4752" s="14">
        <v>1572</v>
      </c>
      <c r="P4752" s="165" t="s">
        <v>11931</v>
      </c>
    </row>
    <row r="4753" spans="2:16" ht="38" thickBot="1">
      <c r="B4753" s="14">
        <v>1573</v>
      </c>
      <c r="P4753" s="165" t="s">
        <v>11932</v>
      </c>
    </row>
    <row r="4754" spans="2:16" ht="38" thickBot="1">
      <c r="B4754" s="14">
        <v>1574</v>
      </c>
      <c r="P4754" s="165" t="s">
        <v>11933</v>
      </c>
    </row>
    <row r="4755" spans="2:16" ht="25.5" thickBot="1">
      <c r="B4755" s="14">
        <v>1575</v>
      </c>
      <c r="P4755" s="165" t="s">
        <v>11934</v>
      </c>
    </row>
    <row r="4756" spans="2:16" ht="25.5" thickBot="1">
      <c r="B4756" s="14">
        <v>1576</v>
      </c>
      <c r="P4756" s="165" t="s">
        <v>11935</v>
      </c>
    </row>
    <row r="4757" spans="2:16" ht="38" thickBot="1">
      <c r="B4757" s="14">
        <v>1577</v>
      </c>
      <c r="P4757" s="165" t="s">
        <v>11936</v>
      </c>
    </row>
    <row r="4758" spans="2:16" ht="25.5" thickBot="1">
      <c r="B4758" s="14">
        <v>1578</v>
      </c>
      <c r="P4758" s="165" t="s">
        <v>11937</v>
      </c>
    </row>
    <row r="4759" spans="2:16" ht="25.5" thickBot="1">
      <c r="B4759" s="14">
        <v>1579</v>
      </c>
      <c r="P4759" s="165" t="s">
        <v>11938</v>
      </c>
    </row>
    <row r="4760" spans="2:16" ht="25.5" thickBot="1">
      <c r="B4760" s="14">
        <v>1580</v>
      </c>
      <c r="P4760" s="165" t="s">
        <v>11939</v>
      </c>
    </row>
    <row r="4761" spans="2:16" ht="25.5" thickBot="1">
      <c r="B4761" s="14">
        <v>1581</v>
      </c>
      <c r="P4761" s="165" t="s">
        <v>11940</v>
      </c>
    </row>
    <row r="4762" spans="2:16" ht="38" thickBot="1">
      <c r="B4762" s="14">
        <v>1582</v>
      </c>
      <c r="P4762" s="165" t="s">
        <v>11941</v>
      </c>
    </row>
    <row r="4763" spans="2:16" ht="25.5" thickBot="1">
      <c r="B4763" s="14">
        <v>1583</v>
      </c>
      <c r="P4763" s="165" t="s">
        <v>11942</v>
      </c>
    </row>
    <row r="4764" spans="2:16" ht="50.5" thickBot="1">
      <c r="B4764" s="14">
        <v>1584</v>
      </c>
      <c r="P4764" s="165" t="s">
        <v>11943</v>
      </c>
    </row>
    <row r="4765" spans="2:16" ht="50.5" thickBot="1">
      <c r="B4765" s="14">
        <v>1585</v>
      </c>
      <c r="P4765" s="165" t="s">
        <v>11944</v>
      </c>
    </row>
    <row r="4766" spans="2:16" ht="50.5" thickBot="1">
      <c r="B4766" s="14">
        <v>1586</v>
      </c>
      <c r="P4766" s="165" t="s">
        <v>11945</v>
      </c>
    </row>
    <row r="4767" spans="2:16" ht="25.5" thickBot="1">
      <c r="B4767" s="14">
        <v>1587</v>
      </c>
      <c r="P4767" s="165" t="s">
        <v>11946</v>
      </c>
    </row>
    <row r="4768" spans="2:16" ht="25.5" thickBot="1">
      <c r="B4768" s="14">
        <v>1588</v>
      </c>
      <c r="P4768" s="165" t="s">
        <v>11947</v>
      </c>
    </row>
    <row r="4769" spans="2:16" ht="25.5" thickBot="1">
      <c r="B4769" s="14">
        <v>1589</v>
      </c>
      <c r="P4769" s="165" t="s">
        <v>11948</v>
      </c>
    </row>
    <row r="4770" spans="2:16" ht="25.5" thickBot="1">
      <c r="B4770" s="14">
        <v>1590</v>
      </c>
      <c r="P4770" s="165" t="s">
        <v>11949</v>
      </c>
    </row>
    <row r="4771" spans="2:16" ht="25.5" thickBot="1">
      <c r="B4771" s="14">
        <v>1591</v>
      </c>
      <c r="P4771" s="165" t="s">
        <v>11950</v>
      </c>
    </row>
    <row r="4772" spans="2:16" ht="25.5" thickBot="1">
      <c r="B4772" s="14">
        <v>1592</v>
      </c>
      <c r="P4772" s="165" t="s">
        <v>11951</v>
      </c>
    </row>
    <row r="4773" spans="2:16" ht="50.5" thickBot="1">
      <c r="B4773" s="14">
        <v>1593</v>
      </c>
      <c r="P4773" s="165" t="s">
        <v>11952</v>
      </c>
    </row>
    <row r="4774" spans="2:16" ht="38" thickBot="1">
      <c r="B4774" s="14">
        <v>1594</v>
      </c>
      <c r="P4774" s="165" t="s">
        <v>11953</v>
      </c>
    </row>
    <row r="4775" spans="2:16" ht="25.5" thickBot="1">
      <c r="B4775" s="14">
        <v>1595</v>
      </c>
      <c r="P4775" s="165" t="s">
        <v>11954</v>
      </c>
    </row>
    <row r="4776" spans="2:16" ht="25.5" thickBot="1">
      <c r="B4776" s="14">
        <v>1596</v>
      </c>
      <c r="P4776" s="165" t="s">
        <v>11955</v>
      </c>
    </row>
    <row r="4777" spans="2:16" ht="18.5" thickBot="1">
      <c r="B4777" s="14">
        <v>1597</v>
      </c>
      <c r="P4777" s="165" t="s">
        <v>11956</v>
      </c>
    </row>
    <row r="4778" spans="2:16" ht="25.5" thickBot="1">
      <c r="B4778" s="14">
        <v>1598</v>
      </c>
      <c r="P4778" s="165" t="s">
        <v>11957</v>
      </c>
    </row>
    <row r="4779" spans="2:16" ht="18.5" thickBot="1">
      <c r="B4779" s="14">
        <v>1599</v>
      </c>
      <c r="P4779" s="165" t="s">
        <v>11958</v>
      </c>
    </row>
    <row r="4780" spans="2:16" ht="38" thickBot="1">
      <c r="B4780" s="14">
        <v>1600</v>
      </c>
      <c r="P4780" s="165" t="s">
        <v>11959</v>
      </c>
    </row>
    <row r="4781" spans="2:16" ht="18.5" thickBot="1">
      <c r="B4781" s="14">
        <v>1601</v>
      </c>
      <c r="P4781" s="165" t="s">
        <v>11960</v>
      </c>
    </row>
    <row r="4782" spans="2:16" ht="38" thickBot="1">
      <c r="B4782" s="14">
        <v>1602</v>
      </c>
      <c r="P4782" s="165" t="s">
        <v>11961</v>
      </c>
    </row>
    <row r="4783" spans="2:16" ht="50.5" thickBot="1">
      <c r="B4783" s="14">
        <v>1603</v>
      </c>
      <c r="P4783" s="165" t="s">
        <v>11962</v>
      </c>
    </row>
    <row r="4784" spans="2:16" ht="25.5" thickBot="1">
      <c r="B4784" s="14">
        <v>1604</v>
      </c>
      <c r="P4784" s="165" t="s">
        <v>11963</v>
      </c>
    </row>
    <row r="4785" spans="2:16" ht="25.5" thickBot="1">
      <c r="B4785" s="14">
        <v>1605</v>
      </c>
      <c r="P4785" s="165" t="s">
        <v>11964</v>
      </c>
    </row>
    <row r="4786" spans="2:16" ht="18.5" thickBot="1">
      <c r="B4786" s="14">
        <v>1606</v>
      </c>
      <c r="P4786" s="165" t="s">
        <v>11965</v>
      </c>
    </row>
    <row r="4787" spans="2:16" ht="25.5" thickBot="1">
      <c r="B4787" s="14">
        <v>1607</v>
      </c>
      <c r="P4787" s="165" t="s">
        <v>11966</v>
      </c>
    </row>
    <row r="4788" spans="2:16" ht="25.5" thickBot="1">
      <c r="B4788" s="14">
        <v>1608</v>
      </c>
      <c r="P4788" s="165" t="s">
        <v>11967</v>
      </c>
    </row>
    <row r="4789" spans="2:16" ht="18.5" thickBot="1">
      <c r="B4789" s="14">
        <v>1609</v>
      </c>
      <c r="P4789" s="165" t="s">
        <v>11968</v>
      </c>
    </row>
    <row r="4790" spans="2:16" ht="50.5" thickBot="1">
      <c r="B4790" s="14">
        <v>1610</v>
      </c>
      <c r="P4790" s="165" t="s">
        <v>11969</v>
      </c>
    </row>
    <row r="4791" spans="2:16" ht="50.5" thickBot="1">
      <c r="B4791" s="14">
        <v>1611</v>
      </c>
      <c r="P4791" s="165" t="s">
        <v>11970</v>
      </c>
    </row>
    <row r="4792" spans="2:16" ht="38" thickBot="1">
      <c r="B4792" s="14">
        <v>1612</v>
      </c>
      <c r="P4792" s="165" t="s">
        <v>11971</v>
      </c>
    </row>
    <row r="4793" spans="2:16" ht="38" thickBot="1">
      <c r="B4793" s="14">
        <v>1613</v>
      </c>
      <c r="P4793" s="165" t="s">
        <v>11972</v>
      </c>
    </row>
    <row r="4794" spans="2:16" ht="25.5" thickBot="1">
      <c r="B4794" s="14">
        <v>1614</v>
      </c>
      <c r="P4794" s="165" t="s">
        <v>11973</v>
      </c>
    </row>
    <row r="4795" spans="2:16" ht="50.5" thickBot="1">
      <c r="B4795" s="14">
        <v>1615</v>
      </c>
      <c r="P4795" s="165" t="s">
        <v>11974</v>
      </c>
    </row>
    <row r="4796" spans="2:16" ht="18.5" thickBot="1">
      <c r="B4796" s="14">
        <v>1616</v>
      </c>
      <c r="P4796" s="165" t="s">
        <v>11975</v>
      </c>
    </row>
    <row r="4797" spans="2:16" ht="25.5" thickBot="1">
      <c r="B4797" s="14">
        <v>1617</v>
      </c>
      <c r="P4797" s="165" t="s">
        <v>11976</v>
      </c>
    </row>
    <row r="4798" spans="2:16" ht="38" thickBot="1">
      <c r="B4798" s="14">
        <v>1618</v>
      </c>
      <c r="P4798" s="165" t="s">
        <v>11977</v>
      </c>
    </row>
    <row r="4799" spans="2:16" ht="25.5" thickBot="1">
      <c r="B4799" s="14">
        <v>1619</v>
      </c>
      <c r="P4799" s="165" t="s">
        <v>11978</v>
      </c>
    </row>
    <row r="4800" spans="2:16" ht="18.5" thickBot="1">
      <c r="B4800" s="14">
        <v>1620</v>
      </c>
      <c r="P4800" s="165" t="s">
        <v>11979</v>
      </c>
    </row>
    <row r="4801" spans="2:16" ht="18.5" thickBot="1">
      <c r="B4801" s="14">
        <v>1621</v>
      </c>
      <c r="P4801" s="165" t="s">
        <v>11980</v>
      </c>
    </row>
    <row r="4802" spans="2:16" ht="25.5" thickBot="1">
      <c r="B4802" s="14">
        <v>1622</v>
      </c>
      <c r="P4802" s="165" t="s">
        <v>11981</v>
      </c>
    </row>
    <row r="4803" spans="2:16" ht="25.5" thickBot="1">
      <c r="B4803" s="14">
        <v>1623</v>
      </c>
      <c r="P4803" s="165" t="s">
        <v>11982</v>
      </c>
    </row>
    <row r="4804" spans="2:16" ht="18.5" thickBot="1">
      <c r="B4804" s="14">
        <v>1624</v>
      </c>
      <c r="P4804" s="165" t="s">
        <v>11983</v>
      </c>
    </row>
    <row r="4805" spans="2:16" ht="18.5" thickBot="1">
      <c r="B4805" s="14">
        <v>1625</v>
      </c>
      <c r="P4805" s="165" t="s">
        <v>11984</v>
      </c>
    </row>
    <row r="4806" spans="2:16" ht="18.5" thickBot="1">
      <c r="B4806" s="14">
        <v>1626</v>
      </c>
      <c r="P4806" s="165" t="s">
        <v>11985</v>
      </c>
    </row>
    <row r="4807" spans="2:16" ht="25.5" thickBot="1">
      <c r="B4807" s="14">
        <v>1627</v>
      </c>
      <c r="P4807" s="165" t="s">
        <v>11986</v>
      </c>
    </row>
    <row r="4808" spans="2:16" ht="38" thickBot="1">
      <c r="B4808" s="14">
        <v>1628</v>
      </c>
      <c r="P4808" s="165" t="s">
        <v>11987</v>
      </c>
    </row>
    <row r="4809" spans="2:16" ht="18.5" thickBot="1">
      <c r="B4809" s="14">
        <v>1629</v>
      </c>
      <c r="P4809" s="165" t="s">
        <v>11988</v>
      </c>
    </row>
    <row r="4810" spans="2:16" ht="75.5" thickBot="1">
      <c r="B4810" s="14">
        <v>1630</v>
      </c>
      <c r="P4810" s="165" t="s">
        <v>11989</v>
      </c>
    </row>
    <row r="4811" spans="2:16" ht="25.5" thickBot="1">
      <c r="B4811" s="14">
        <v>1631</v>
      </c>
      <c r="P4811" s="165" t="s">
        <v>11990</v>
      </c>
    </row>
    <row r="4812" spans="2:16" ht="25.5" thickBot="1">
      <c r="B4812" s="14">
        <v>1632</v>
      </c>
      <c r="P4812" s="165" t="s">
        <v>11991</v>
      </c>
    </row>
    <row r="4813" spans="2:16" ht="18.5" thickBot="1">
      <c r="B4813" s="14">
        <v>1633</v>
      </c>
      <c r="P4813" s="165" t="s">
        <v>11992</v>
      </c>
    </row>
    <row r="4814" spans="2:16" ht="18.5" thickBot="1">
      <c r="B4814" s="14">
        <v>1634</v>
      </c>
      <c r="P4814" s="165" t="s">
        <v>11993</v>
      </c>
    </row>
    <row r="4815" spans="2:16" ht="38" thickBot="1">
      <c r="B4815" s="14">
        <v>1635</v>
      </c>
      <c r="P4815" s="165" t="s">
        <v>3812</v>
      </c>
    </row>
    <row r="4816" spans="2:16" ht="50.5" thickBot="1">
      <c r="B4816" s="14">
        <v>1636</v>
      </c>
      <c r="P4816" s="165" t="s">
        <v>11994</v>
      </c>
    </row>
    <row r="4817" spans="2:16" ht="18.5" thickBot="1">
      <c r="B4817" s="14">
        <v>1637</v>
      </c>
      <c r="P4817" s="165" t="s">
        <v>11995</v>
      </c>
    </row>
    <row r="4818" spans="2:16" ht="18.5" thickBot="1">
      <c r="B4818" s="14">
        <v>1638</v>
      </c>
      <c r="P4818" s="165" t="s">
        <v>11996</v>
      </c>
    </row>
    <row r="4819" spans="2:16" ht="25.5" thickBot="1">
      <c r="B4819" s="14">
        <v>1639</v>
      </c>
      <c r="P4819" s="165" t="s">
        <v>11997</v>
      </c>
    </row>
    <row r="4820" spans="2:16" ht="38" thickBot="1">
      <c r="B4820" s="14">
        <v>1640</v>
      </c>
      <c r="P4820" s="165" t="s">
        <v>11998</v>
      </c>
    </row>
    <row r="4821" spans="2:16" ht="25.5" thickBot="1">
      <c r="B4821" s="14">
        <v>1641</v>
      </c>
      <c r="P4821" s="165" t="s">
        <v>11999</v>
      </c>
    </row>
    <row r="4822" spans="2:16" ht="25.5" thickBot="1">
      <c r="B4822" s="14">
        <v>1642</v>
      </c>
      <c r="P4822" s="165" t="s">
        <v>12000</v>
      </c>
    </row>
    <row r="4823" spans="2:16" ht="18.5" thickBot="1">
      <c r="B4823" s="14">
        <v>1643</v>
      </c>
      <c r="P4823" s="165" t="s">
        <v>12001</v>
      </c>
    </row>
    <row r="4824" spans="2:16" ht="25.5" thickBot="1">
      <c r="B4824" s="14">
        <v>1644</v>
      </c>
      <c r="P4824" s="165" t="s">
        <v>12002</v>
      </c>
    </row>
    <row r="4825" spans="2:16" ht="25.5" thickBot="1">
      <c r="B4825" s="14">
        <v>1645</v>
      </c>
      <c r="P4825" s="165" t="s">
        <v>12003</v>
      </c>
    </row>
    <row r="4826" spans="2:16" ht="50.5" thickBot="1">
      <c r="B4826" s="14">
        <v>1646</v>
      </c>
      <c r="P4826" s="165" t="s">
        <v>12004</v>
      </c>
    </row>
    <row r="4827" spans="2:16" ht="38" thickBot="1">
      <c r="B4827" s="14">
        <v>1647</v>
      </c>
      <c r="P4827" s="165" t="s">
        <v>12005</v>
      </c>
    </row>
    <row r="4828" spans="2:16" ht="38" thickBot="1">
      <c r="B4828" s="14">
        <v>1648</v>
      </c>
      <c r="P4828" s="165" t="s">
        <v>12006</v>
      </c>
    </row>
    <row r="4829" spans="2:16" ht="38" thickBot="1">
      <c r="B4829" s="14">
        <v>1649</v>
      </c>
      <c r="P4829" s="165" t="s">
        <v>12007</v>
      </c>
    </row>
    <row r="4830" spans="2:16" ht="25.5" thickBot="1">
      <c r="B4830" s="14">
        <v>1650</v>
      </c>
      <c r="P4830" s="165" t="s">
        <v>12008</v>
      </c>
    </row>
    <row r="4831" spans="2:16" ht="38" thickBot="1">
      <c r="B4831" s="14">
        <v>1651</v>
      </c>
      <c r="P4831" s="165" t="s">
        <v>12009</v>
      </c>
    </row>
    <row r="4832" spans="2:16" ht="38" thickBot="1">
      <c r="B4832" s="14">
        <v>1652</v>
      </c>
      <c r="P4832" s="165" t="s">
        <v>12010</v>
      </c>
    </row>
    <row r="4833" spans="2:16" ht="25.5" thickBot="1">
      <c r="B4833" s="14">
        <v>1653</v>
      </c>
      <c r="P4833" s="165" t="s">
        <v>12008</v>
      </c>
    </row>
    <row r="4834" spans="2:16" ht="38" thickBot="1">
      <c r="B4834" s="14">
        <v>1654</v>
      </c>
      <c r="P4834" s="165" t="s">
        <v>12011</v>
      </c>
    </row>
    <row r="4835" spans="2:16" ht="38" thickBot="1">
      <c r="B4835" s="14">
        <v>1655</v>
      </c>
      <c r="P4835" s="165" t="s">
        <v>12009</v>
      </c>
    </row>
    <row r="4836" spans="2:16" ht="38" thickBot="1">
      <c r="B4836" s="14">
        <v>1656</v>
      </c>
      <c r="P4836" s="165" t="s">
        <v>12010</v>
      </c>
    </row>
    <row r="4837" spans="2:16" ht="38" thickBot="1">
      <c r="B4837" s="14">
        <v>1657</v>
      </c>
      <c r="P4837" s="165" t="s">
        <v>12012</v>
      </c>
    </row>
    <row r="4838" spans="2:16" ht="38" thickBot="1">
      <c r="B4838" s="14">
        <v>1658</v>
      </c>
      <c r="P4838" s="165" t="s">
        <v>12013</v>
      </c>
    </row>
    <row r="4839" spans="2:16" ht="38" thickBot="1">
      <c r="B4839" s="14">
        <v>1659</v>
      </c>
      <c r="P4839" s="165" t="s">
        <v>12014</v>
      </c>
    </row>
    <row r="4840" spans="2:16" ht="38" thickBot="1">
      <c r="B4840" s="14">
        <v>1660</v>
      </c>
      <c r="P4840" s="165" t="s">
        <v>12012</v>
      </c>
    </row>
    <row r="4841" spans="2:16" ht="25.5" thickBot="1">
      <c r="B4841" s="14">
        <v>1661</v>
      </c>
      <c r="P4841" s="165" t="s">
        <v>12015</v>
      </c>
    </row>
    <row r="4842" spans="2:16" ht="25.5" thickBot="1">
      <c r="B4842" s="14">
        <v>1662</v>
      </c>
      <c r="P4842" s="165" t="s">
        <v>12016</v>
      </c>
    </row>
    <row r="4843" spans="2:16" ht="38" thickBot="1">
      <c r="B4843" s="14">
        <v>1663</v>
      </c>
      <c r="P4843" s="165" t="s">
        <v>12017</v>
      </c>
    </row>
    <row r="4844" spans="2:16" ht="18.5" thickBot="1">
      <c r="B4844" s="14">
        <v>1664</v>
      </c>
      <c r="P4844" s="165" t="s">
        <v>12018</v>
      </c>
    </row>
    <row r="4845" spans="2:16" ht="18.5" thickBot="1">
      <c r="B4845" s="14">
        <v>1665</v>
      </c>
      <c r="P4845" s="165" t="s">
        <v>12019</v>
      </c>
    </row>
    <row r="4846" spans="2:16" ht="18.5" thickBot="1">
      <c r="B4846" s="14">
        <v>1666</v>
      </c>
      <c r="P4846" s="165" t="s">
        <v>12020</v>
      </c>
    </row>
    <row r="4847" spans="2:16" ht="25.5" thickBot="1">
      <c r="B4847" s="14">
        <v>1667</v>
      </c>
      <c r="P4847" s="165" t="s">
        <v>12021</v>
      </c>
    </row>
    <row r="4848" spans="2:16" ht="38" thickBot="1">
      <c r="B4848" s="14">
        <v>1668</v>
      </c>
      <c r="P4848" s="165" t="s">
        <v>12022</v>
      </c>
    </row>
    <row r="4849" spans="2:16" ht="25.5" thickBot="1">
      <c r="B4849" s="14">
        <v>1669</v>
      </c>
      <c r="P4849" s="165" t="s">
        <v>12023</v>
      </c>
    </row>
    <row r="4850" spans="2:16" ht="25.5" thickBot="1">
      <c r="B4850" s="14">
        <v>1670</v>
      </c>
      <c r="P4850" s="165" t="s">
        <v>12024</v>
      </c>
    </row>
    <row r="4851" spans="2:16" ht="38" thickBot="1">
      <c r="B4851" s="14">
        <v>1671</v>
      </c>
      <c r="P4851" s="165" t="s">
        <v>12025</v>
      </c>
    </row>
    <row r="4852" spans="2:16" ht="63" thickBot="1">
      <c r="B4852" s="14">
        <v>1672</v>
      </c>
      <c r="P4852" s="165" t="s">
        <v>12026</v>
      </c>
    </row>
    <row r="4853" spans="2:16" ht="63" thickBot="1">
      <c r="B4853" s="14">
        <v>1673</v>
      </c>
      <c r="P4853" s="165" t="s">
        <v>12027</v>
      </c>
    </row>
    <row r="4854" spans="2:16" ht="50.5" thickBot="1">
      <c r="B4854" s="14">
        <v>1674</v>
      </c>
      <c r="P4854" s="165" t="s">
        <v>12028</v>
      </c>
    </row>
    <row r="4855" spans="2:16" ht="38" thickBot="1">
      <c r="B4855" s="14">
        <v>1675</v>
      </c>
      <c r="P4855" s="165" t="s">
        <v>12029</v>
      </c>
    </row>
    <row r="4856" spans="2:16" ht="25.5" thickBot="1">
      <c r="B4856" s="14">
        <v>1676</v>
      </c>
      <c r="P4856" s="165" t="s">
        <v>12030</v>
      </c>
    </row>
    <row r="4857" spans="2:16" ht="25.5" thickBot="1">
      <c r="B4857" s="14">
        <v>1677</v>
      </c>
      <c r="P4857" s="165" t="s">
        <v>12031</v>
      </c>
    </row>
    <row r="4858" spans="2:16" ht="38" thickBot="1">
      <c r="B4858" s="14">
        <v>1678</v>
      </c>
      <c r="P4858" s="165" t="s">
        <v>12032</v>
      </c>
    </row>
    <row r="4859" spans="2:16" ht="25.5" thickBot="1">
      <c r="B4859" s="14">
        <v>1679</v>
      </c>
      <c r="P4859" s="165" t="s">
        <v>12033</v>
      </c>
    </row>
    <row r="4860" spans="2:16" ht="25.5" thickBot="1">
      <c r="B4860" s="14">
        <v>1680</v>
      </c>
      <c r="P4860" s="165" t="s">
        <v>12034</v>
      </c>
    </row>
    <row r="4861" spans="2:16" ht="50.5" thickBot="1">
      <c r="B4861" s="14">
        <v>1681</v>
      </c>
      <c r="P4861" s="165" t="s">
        <v>12035</v>
      </c>
    </row>
    <row r="4862" spans="2:16" ht="50.5" thickBot="1">
      <c r="B4862" s="14">
        <v>1682</v>
      </c>
      <c r="P4862" s="165" t="s">
        <v>12036</v>
      </c>
    </row>
    <row r="4863" spans="2:16" ht="50.5" thickBot="1">
      <c r="B4863" s="14">
        <v>1683</v>
      </c>
      <c r="P4863" s="165" t="s">
        <v>12037</v>
      </c>
    </row>
    <row r="4864" spans="2:16" ht="50.5" thickBot="1">
      <c r="B4864" s="14">
        <v>1684</v>
      </c>
      <c r="P4864" s="165" t="s">
        <v>12038</v>
      </c>
    </row>
    <row r="4865" spans="2:16" ht="50.5" thickBot="1">
      <c r="B4865" s="14">
        <v>1685</v>
      </c>
      <c r="P4865" s="165" t="s">
        <v>12039</v>
      </c>
    </row>
    <row r="4866" spans="2:16" ht="50.5" thickBot="1">
      <c r="B4866" s="14">
        <v>1686</v>
      </c>
      <c r="P4866" s="165" t="s">
        <v>12040</v>
      </c>
    </row>
    <row r="4867" spans="2:16" ht="63" thickBot="1">
      <c r="B4867" s="14">
        <v>1687</v>
      </c>
      <c r="P4867" s="165" t="s">
        <v>12041</v>
      </c>
    </row>
    <row r="4868" spans="2:16" ht="63" thickBot="1">
      <c r="B4868" s="14">
        <v>1688</v>
      </c>
      <c r="P4868" s="165" t="s">
        <v>12042</v>
      </c>
    </row>
    <row r="4869" spans="2:16" ht="50.5" thickBot="1">
      <c r="B4869" s="14">
        <v>1689</v>
      </c>
      <c r="P4869" s="165" t="s">
        <v>12043</v>
      </c>
    </row>
    <row r="4870" spans="2:16" ht="38" thickBot="1">
      <c r="B4870" s="14">
        <v>1690</v>
      </c>
      <c r="P4870" s="165" t="s">
        <v>12044</v>
      </c>
    </row>
    <row r="4871" spans="2:16" ht="63" thickBot="1">
      <c r="B4871" s="14">
        <v>1691</v>
      </c>
      <c r="P4871" s="165" t="s">
        <v>12045</v>
      </c>
    </row>
    <row r="4872" spans="2:16" ht="25.5" thickBot="1">
      <c r="B4872" s="14">
        <v>1692</v>
      </c>
      <c r="P4872" s="165" t="s">
        <v>12046</v>
      </c>
    </row>
    <row r="4873" spans="2:16" ht="25.5" thickBot="1">
      <c r="B4873" s="14">
        <v>1693</v>
      </c>
      <c r="P4873" s="165" t="s">
        <v>12047</v>
      </c>
    </row>
    <row r="4874" spans="2:16" ht="25.5" thickBot="1">
      <c r="B4874" s="14">
        <v>1694</v>
      </c>
      <c r="P4874" s="165" t="s">
        <v>12048</v>
      </c>
    </row>
    <row r="4875" spans="2:16" ht="25.5" thickBot="1">
      <c r="B4875" s="14">
        <v>1695</v>
      </c>
      <c r="P4875" s="165" t="s">
        <v>12049</v>
      </c>
    </row>
    <row r="4876" spans="2:16" ht="25.5" thickBot="1">
      <c r="B4876" s="14">
        <v>1696</v>
      </c>
      <c r="P4876" s="165" t="s">
        <v>12050</v>
      </c>
    </row>
    <row r="4877" spans="2:16" ht="25.5" thickBot="1">
      <c r="B4877" s="14">
        <v>1697</v>
      </c>
      <c r="P4877" s="165" t="s">
        <v>12051</v>
      </c>
    </row>
    <row r="4878" spans="2:16" ht="25.5" thickBot="1">
      <c r="B4878" s="14">
        <v>1698</v>
      </c>
      <c r="P4878" s="165" t="s">
        <v>12052</v>
      </c>
    </row>
    <row r="4879" spans="2:16" ht="18.5" thickBot="1">
      <c r="B4879" s="14">
        <v>1699</v>
      </c>
      <c r="P4879" s="165" t="s">
        <v>12053</v>
      </c>
    </row>
    <row r="4880" spans="2:16" ht="18.5" thickBot="1">
      <c r="B4880" s="14">
        <v>1700</v>
      </c>
      <c r="P4880" s="165" t="s">
        <v>12054</v>
      </c>
    </row>
    <row r="4881" spans="2:16" ht="38" thickBot="1">
      <c r="B4881" s="14">
        <v>1701</v>
      </c>
      <c r="P4881" s="165" t="s">
        <v>12055</v>
      </c>
    </row>
    <row r="4882" spans="2:16" ht="38" thickBot="1">
      <c r="B4882" s="14">
        <v>1702</v>
      </c>
      <c r="P4882" s="165" t="s">
        <v>12056</v>
      </c>
    </row>
    <row r="4883" spans="2:16" ht="18.5" thickBot="1">
      <c r="B4883" s="14">
        <v>1703</v>
      </c>
      <c r="P4883" s="165" t="s">
        <v>12057</v>
      </c>
    </row>
    <row r="4884" spans="2:16" ht="25.5" thickBot="1">
      <c r="B4884" s="14">
        <v>1704</v>
      </c>
      <c r="P4884" s="165" t="s">
        <v>12058</v>
      </c>
    </row>
    <row r="4885" spans="2:16" ht="25.5" thickBot="1">
      <c r="B4885" s="14">
        <v>1705</v>
      </c>
      <c r="P4885" s="165" t="s">
        <v>12059</v>
      </c>
    </row>
    <row r="4886" spans="2:16" ht="18.5" thickBot="1">
      <c r="B4886" s="14">
        <v>1706</v>
      </c>
      <c r="P4886" s="165" t="s">
        <v>12060</v>
      </c>
    </row>
    <row r="4887" spans="2:16" ht="38" thickBot="1">
      <c r="B4887" s="14">
        <v>1707</v>
      </c>
      <c r="P4887" s="165" t="s">
        <v>12061</v>
      </c>
    </row>
    <row r="4888" spans="2:16" ht="38" thickBot="1">
      <c r="B4888" s="14">
        <v>1708</v>
      </c>
      <c r="P4888" s="165" t="s">
        <v>12062</v>
      </c>
    </row>
    <row r="4889" spans="2:16" ht="25.5" thickBot="1">
      <c r="B4889" s="14">
        <v>1709</v>
      </c>
      <c r="P4889" s="165" t="s">
        <v>12063</v>
      </c>
    </row>
    <row r="4890" spans="2:16" ht="25.5" thickBot="1">
      <c r="B4890" s="14">
        <v>1710</v>
      </c>
      <c r="P4890" s="165" t="s">
        <v>12064</v>
      </c>
    </row>
    <row r="4891" spans="2:16" ht="18.5" thickBot="1">
      <c r="B4891" s="14">
        <v>1711</v>
      </c>
      <c r="P4891" s="165" t="s">
        <v>12065</v>
      </c>
    </row>
    <row r="4892" spans="2:16" ht="18.5" thickBot="1">
      <c r="B4892" s="14">
        <v>1712</v>
      </c>
      <c r="P4892" s="165" t="s">
        <v>12066</v>
      </c>
    </row>
    <row r="4893" spans="2:16" ht="25.5" thickBot="1">
      <c r="B4893" s="14">
        <v>1713</v>
      </c>
      <c r="P4893" s="165" t="s">
        <v>12067</v>
      </c>
    </row>
    <row r="4894" spans="2:16" ht="50.5" thickBot="1">
      <c r="B4894" s="14">
        <v>1714</v>
      </c>
      <c r="P4894" s="165" t="s">
        <v>12068</v>
      </c>
    </row>
    <row r="4895" spans="2:16" ht="18.5" thickBot="1">
      <c r="B4895" s="14">
        <v>1715</v>
      </c>
      <c r="P4895" s="165" t="s">
        <v>12069</v>
      </c>
    </row>
    <row r="4896" spans="2:16" ht="38" thickBot="1">
      <c r="B4896" s="14">
        <v>1716</v>
      </c>
      <c r="P4896" s="165" t="s">
        <v>12070</v>
      </c>
    </row>
    <row r="4897" spans="2:16" ht="25.5" thickBot="1">
      <c r="B4897" s="14">
        <v>1717</v>
      </c>
      <c r="P4897" s="165" t="s">
        <v>12064</v>
      </c>
    </row>
    <row r="4898" spans="2:16" ht="18.5" thickBot="1">
      <c r="B4898" s="14">
        <v>1718</v>
      </c>
      <c r="P4898" s="165" t="s">
        <v>12066</v>
      </c>
    </row>
    <row r="4899" spans="2:16" ht="25.5" thickBot="1">
      <c r="B4899" s="14">
        <v>1719</v>
      </c>
      <c r="P4899" s="165" t="s">
        <v>12067</v>
      </c>
    </row>
    <row r="4900" spans="2:16" ht="25.5" thickBot="1">
      <c r="B4900" s="14">
        <v>1720</v>
      </c>
      <c r="P4900" s="165" t="s">
        <v>12071</v>
      </c>
    </row>
    <row r="4901" spans="2:16" ht="38" thickBot="1">
      <c r="B4901" s="14">
        <v>1721</v>
      </c>
      <c r="P4901" s="165" t="s">
        <v>12072</v>
      </c>
    </row>
    <row r="4902" spans="2:16" ht="18.5" thickBot="1">
      <c r="B4902" s="14">
        <v>1722</v>
      </c>
      <c r="P4902" s="165" t="s">
        <v>12073</v>
      </c>
    </row>
    <row r="4903" spans="2:16" ht="25.5" thickBot="1">
      <c r="B4903" s="14">
        <v>1723</v>
      </c>
      <c r="P4903" s="165" t="s">
        <v>12074</v>
      </c>
    </row>
    <row r="4904" spans="2:16" ht="18.5" thickBot="1">
      <c r="B4904" s="14">
        <v>1724</v>
      </c>
      <c r="P4904" s="165" t="s">
        <v>10419</v>
      </c>
    </row>
    <row r="4905" spans="2:16" ht="25.5" thickBot="1">
      <c r="B4905" s="14">
        <v>1725</v>
      </c>
      <c r="P4905" s="165" t="s">
        <v>12075</v>
      </c>
    </row>
    <row r="4906" spans="2:16" ht="18.5" thickBot="1">
      <c r="B4906" s="14">
        <v>1726</v>
      </c>
      <c r="P4906" s="165" t="s">
        <v>12076</v>
      </c>
    </row>
    <row r="4907" spans="2:16" ht="18.5" thickBot="1">
      <c r="B4907" s="14">
        <v>1727</v>
      </c>
      <c r="P4907" s="165" t="s">
        <v>12077</v>
      </c>
    </row>
    <row r="4908" spans="2:16" ht="38" thickBot="1">
      <c r="B4908" s="14">
        <v>1728</v>
      </c>
      <c r="P4908" s="165" t="s">
        <v>12078</v>
      </c>
    </row>
    <row r="4909" spans="2:16" ht="18.5" thickBot="1">
      <c r="B4909" s="14">
        <v>1729</v>
      </c>
      <c r="P4909" s="165" t="s">
        <v>12079</v>
      </c>
    </row>
    <row r="4910" spans="2:16" ht="25.5" thickBot="1">
      <c r="B4910" s="14">
        <v>1730</v>
      </c>
      <c r="P4910" s="165" t="s">
        <v>12080</v>
      </c>
    </row>
    <row r="4911" spans="2:16" ht="25.5" thickBot="1">
      <c r="B4911" s="14">
        <v>1731</v>
      </c>
      <c r="P4911" s="165" t="s">
        <v>12081</v>
      </c>
    </row>
    <row r="4912" spans="2:16" ht="18.5" thickBot="1">
      <c r="B4912" s="14">
        <v>1732</v>
      </c>
      <c r="P4912" s="165" t="s">
        <v>12082</v>
      </c>
    </row>
    <row r="4913" spans="2:16" ht="63" thickBot="1">
      <c r="B4913" s="14">
        <v>1733</v>
      </c>
      <c r="P4913" s="165" t="s">
        <v>12083</v>
      </c>
    </row>
    <row r="4914" spans="2:16" ht="18.5" thickBot="1">
      <c r="B4914" s="14">
        <v>1734</v>
      </c>
      <c r="P4914" s="165" t="s">
        <v>12073</v>
      </c>
    </row>
    <row r="4915" spans="2:16" ht="25.5" thickBot="1">
      <c r="B4915" s="14">
        <v>1735</v>
      </c>
      <c r="P4915" s="165" t="s">
        <v>12074</v>
      </c>
    </row>
    <row r="4916" spans="2:16" ht="18.5" thickBot="1">
      <c r="B4916" s="14">
        <v>1736</v>
      </c>
      <c r="P4916" s="165" t="s">
        <v>10419</v>
      </c>
    </row>
    <row r="4917" spans="2:16" ht="18.5" thickBot="1">
      <c r="B4917" s="14">
        <v>1737</v>
      </c>
      <c r="P4917" s="165" t="s">
        <v>12076</v>
      </c>
    </row>
    <row r="4918" spans="2:16" ht="18.5" thickBot="1">
      <c r="B4918" s="14">
        <v>1738</v>
      </c>
      <c r="P4918" s="165" t="s">
        <v>12084</v>
      </c>
    </row>
    <row r="4919" spans="2:16" ht="25.5" thickBot="1">
      <c r="B4919" s="14">
        <v>1739</v>
      </c>
      <c r="P4919" s="165" t="s">
        <v>12085</v>
      </c>
    </row>
    <row r="4920" spans="2:16" ht="38" thickBot="1">
      <c r="B4920" s="14">
        <v>1740</v>
      </c>
      <c r="P4920" s="165" t="s">
        <v>12086</v>
      </c>
    </row>
    <row r="4921" spans="2:16" ht="38" thickBot="1">
      <c r="B4921" s="14">
        <v>1741</v>
      </c>
      <c r="P4921" s="165" t="s">
        <v>12078</v>
      </c>
    </row>
    <row r="4922" spans="2:16" ht="25.5" thickBot="1">
      <c r="B4922" s="14">
        <v>1742</v>
      </c>
      <c r="P4922" s="165" t="s">
        <v>12087</v>
      </c>
    </row>
    <row r="4923" spans="2:16" ht="63" thickBot="1">
      <c r="B4923" s="14">
        <v>1743</v>
      </c>
      <c r="P4923" s="165" t="s">
        <v>12088</v>
      </c>
    </row>
    <row r="4924" spans="2:16" ht="18.5" thickBot="1">
      <c r="B4924" s="14">
        <v>1744</v>
      </c>
      <c r="P4924" s="165" t="s">
        <v>12089</v>
      </c>
    </row>
    <row r="4925" spans="2:16" ht="25.5" thickBot="1">
      <c r="B4925" s="14">
        <v>1745</v>
      </c>
      <c r="P4925" s="165" t="s">
        <v>12090</v>
      </c>
    </row>
    <row r="4926" spans="2:16" ht="38" thickBot="1">
      <c r="B4926" s="14">
        <v>1746</v>
      </c>
      <c r="P4926" s="165" t="s">
        <v>12091</v>
      </c>
    </row>
    <row r="4927" spans="2:16" ht="38" thickBot="1">
      <c r="B4927" s="14">
        <v>1747</v>
      </c>
      <c r="P4927" s="165" t="s">
        <v>12092</v>
      </c>
    </row>
    <row r="4928" spans="2:16" ht="25.5" thickBot="1">
      <c r="B4928" s="14">
        <v>1748</v>
      </c>
      <c r="P4928" s="165" t="s">
        <v>12093</v>
      </c>
    </row>
    <row r="4929" spans="2:16" ht="18.5" thickBot="1">
      <c r="B4929" s="14">
        <v>1749</v>
      </c>
      <c r="P4929" s="165" t="s">
        <v>12094</v>
      </c>
    </row>
    <row r="4930" spans="2:16" ht="25.5" thickBot="1">
      <c r="B4930" s="14">
        <v>1750</v>
      </c>
      <c r="P4930" s="165" t="s">
        <v>12095</v>
      </c>
    </row>
    <row r="4931" spans="2:16" ht="38" thickBot="1">
      <c r="B4931" s="14">
        <v>1751</v>
      </c>
      <c r="P4931" s="165" t="s">
        <v>12096</v>
      </c>
    </row>
    <row r="4932" spans="2:16" ht="25.5" thickBot="1">
      <c r="B4932" s="14">
        <v>1752</v>
      </c>
      <c r="P4932" s="165" t="s">
        <v>12097</v>
      </c>
    </row>
    <row r="4933" spans="2:16" ht="25.5" thickBot="1">
      <c r="B4933" s="14">
        <v>1753</v>
      </c>
      <c r="P4933" s="165" t="s">
        <v>12098</v>
      </c>
    </row>
    <row r="4934" spans="2:16" ht="38" thickBot="1">
      <c r="B4934" s="14">
        <v>1754</v>
      </c>
      <c r="P4934" s="165" t="s">
        <v>12099</v>
      </c>
    </row>
    <row r="4935" spans="2:16" ht="25.5" thickBot="1">
      <c r="B4935" s="14">
        <v>1755</v>
      </c>
      <c r="P4935" s="165" t="s">
        <v>12100</v>
      </c>
    </row>
    <row r="4936" spans="2:16" ht="25.5" thickBot="1">
      <c r="B4936" s="14">
        <v>1756</v>
      </c>
      <c r="P4936" s="165" t="s">
        <v>12101</v>
      </c>
    </row>
    <row r="4937" spans="2:16" ht="25.5" thickBot="1">
      <c r="B4937" s="14">
        <v>1757</v>
      </c>
      <c r="P4937" s="165" t="s">
        <v>12102</v>
      </c>
    </row>
    <row r="4938" spans="2:16" ht="18.5" thickBot="1">
      <c r="B4938" s="14">
        <v>1758</v>
      </c>
      <c r="P4938" s="165" t="s">
        <v>4012</v>
      </c>
    </row>
    <row r="4939" spans="2:16" ht="25.5" thickBot="1">
      <c r="B4939" s="14">
        <v>1759</v>
      </c>
      <c r="P4939" s="165" t="s">
        <v>12102</v>
      </c>
    </row>
    <row r="4940" spans="2:16" ht="25.5" thickBot="1">
      <c r="B4940" s="14">
        <v>1760</v>
      </c>
      <c r="P4940" s="165" t="s">
        <v>12103</v>
      </c>
    </row>
    <row r="4941" spans="2:16" ht="38" thickBot="1">
      <c r="B4941" s="14">
        <v>1761</v>
      </c>
      <c r="P4941" s="165" t="s">
        <v>12104</v>
      </c>
    </row>
    <row r="4942" spans="2:16" ht="38" thickBot="1">
      <c r="B4942" s="14">
        <v>1762</v>
      </c>
      <c r="P4942" s="165" t="s">
        <v>12105</v>
      </c>
    </row>
    <row r="4943" spans="2:16" ht="25.5" thickBot="1">
      <c r="B4943" s="14">
        <v>1763</v>
      </c>
      <c r="P4943" s="165" t="s">
        <v>12106</v>
      </c>
    </row>
    <row r="4944" spans="2:16" ht="38" thickBot="1">
      <c r="B4944" s="14">
        <v>1764</v>
      </c>
      <c r="P4944" s="165" t="s">
        <v>12107</v>
      </c>
    </row>
    <row r="4945" spans="2:16" ht="25.5" thickBot="1">
      <c r="B4945" s="14">
        <v>1765</v>
      </c>
      <c r="P4945" s="165" t="s">
        <v>12108</v>
      </c>
    </row>
    <row r="4946" spans="2:16" ht="38" thickBot="1">
      <c r="B4946" s="14">
        <v>1766</v>
      </c>
      <c r="P4946" s="165" t="s">
        <v>12109</v>
      </c>
    </row>
    <row r="4947" spans="2:16" ht="38" thickBot="1">
      <c r="B4947" s="14">
        <v>1767</v>
      </c>
      <c r="P4947" s="165" t="s">
        <v>12110</v>
      </c>
    </row>
    <row r="4948" spans="2:16" ht="50.5" thickBot="1">
      <c r="B4948" s="14">
        <v>1768</v>
      </c>
      <c r="P4948" s="165" t="s">
        <v>12111</v>
      </c>
    </row>
    <row r="4949" spans="2:16" ht="25.5" thickBot="1">
      <c r="B4949" s="14">
        <v>1769</v>
      </c>
      <c r="P4949" s="165" t="s">
        <v>12106</v>
      </c>
    </row>
    <row r="4950" spans="2:16" ht="38" thickBot="1">
      <c r="B4950" s="14">
        <v>1770</v>
      </c>
      <c r="P4950" s="165" t="s">
        <v>12107</v>
      </c>
    </row>
    <row r="4951" spans="2:16" ht="25.5" thickBot="1">
      <c r="B4951" s="14">
        <v>1771</v>
      </c>
      <c r="P4951" s="165" t="s">
        <v>12108</v>
      </c>
    </row>
    <row r="4952" spans="2:16" ht="18.5" thickBot="1">
      <c r="B4952" s="14">
        <v>1772</v>
      </c>
      <c r="P4952" s="165" t="s">
        <v>12112</v>
      </c>
    </row>
    <row r="4953" spans="2:16" ht="18.5" thickBot="1">
      <c r="B4953" s="14">
        <v>1773</v>
      </c>
      <c r="P4953" s="165" t="s">
        <v>12113</v>
      </c>
    </row>
    <row r="4954" spans="2:16" ht="25.5" thickBot="1">
      <c r="B4954" s="14">
        <v>1774</v>
      </c>
      <c r="P4954" s="165" t="s">
        <v>12114</v>
      </c>
    </row>
    <row r="4955" spans="2:16" ht="50.5" thickBot="1">
      <c r="B4955" s="14">
        <v>1775</v>
      </c>
      <c r="P4955" s="165" t="s">
        <v>12115</v>
      </c>
    </row>
    <row r="4956" spans="2:16" ht="38" thickBot="1">
      <c r="B4956" s="14">
        <v>1776</v>
      </c>
      <c r="P4956" s="165" t="s">
        <v>12116</v>
      </c>
    </row>
    <row r="4957" spans="2:16" ht="50.5" thickBot="1">
      <c r="B4957" s="14">
        <v>1777</v>
      </c>
      <c r="P4957" s="165" t="s">
        <v>12117</v>
      </c>
    </row>
    <row r="4958" spans="2:16" ht="25.5" thickBot="1">
      <c r="B4958" s="14">
        <v>1778</v>
      </c>
      <c r="P4958" s="165" t="s">
        <v>12106</v>
      </c>
    </row>
    <row r="4959" spans="2:16" ht="25.5" thickBot="1">
      <c r="B4959" s="14">
        <v>1779</v>
      </c>
      <c r="P4959" s="165" t="s">
        <v>12118</v>
      </c>
    </row>
    <row r="4960" spans="2:16" ht="63" thickBot="1">
      <c r="B4960" s="14">
        <v>1780</v>
      </c>
      <c r="P4960" s="165" t="s">
        <v>12119</v>
      </c>
    </row>
    <row r="4961" spans="2:16" ht="38" thickBot="1">
      <c r="B4961" s="14">
        <v>1781</v>
      </c>
      <c r="P4961" s="165" t="s">
        <v>12120</v>
      </c>
    </row>
    <row r="4962" spans="2:16" ht="25.5" thickBot="1">
      <c r="B4962" s="14">
        <v>1782</v>
      </c>
      <c r="P4962" s="165" t="s">
        <v>12118</v>
      </c>
    </row>
    <row r="4963" spans="2:16" ht="63" thickBot="1">
      <c r="B4963" s="14">
        <v>1783</v>
      </c>
      <c r="P4963" s="165" t="s">
        <v>12119</v>
      </c>
    </row>
    <row r="4964" spans="2:16" ht="25.5" thickBot="1">
      <c r="B4964" s="14">
        <v>1784</v>
      </c>
      <c r="P4964" s="165" t="s">
        <v>12121</v>
      </c>
    </row>
    <row r="4965" spans="2:16" ht="25.5" thickBot="1">
      <c r="B4965" s="14">
        <v>1785</v>
      </c>
      <c r="P4965" s="165" t="s">
        <v>12118</v>
      </c>
    </row>
    <row r="4966" spans="2:16" ht="25.5" thickBot="1">
      <c r="B4966" s="14">
        <v>1786</v>
      </c>
      <c r="P4966" s="165" t="s">
        <v>12121</v>
      </c>
    </row>
    <row r="4967" spans="2:16" ht="25.5" thickBot="1">
      <c r="B4967" s="14">
        <v>1787</v>
      </c>
      <c r="P4967" s="165" t="s">
        <v>12118</v>
      </c>
    </row>
    <row r="4968" spans="2:16" ht="38" thickBot="1">
      <c r="B4968" s="14">
        <v>1788</v>
      </c>
      <c r="P4968" s="165" t="s">
        <v>12122</v>
      </c>
    </row>
    <row r="4969" spans="2:16" ht="38" thickBot="1">
      <c r="B4969" s="14">
        <v>1789</v>
      </c>
      <c r="P4969" s="165" t="s">
        <v>12123</v>
      </c>
    </row>
    <row r="4970" spans="2:16" ht="38" thickBot="1">
      <c r="B4970" s="14">
        <v>1790</v>
      </c>
      <c r="P4970" s="165" t="s">
        <v>12122</v>
      </c>
    </row>
    <row r="4971" spans="2:16" ht="25.5" thickBot="1">
      <c r="B4971" s="14">
        <v>1791</v>
      </c>
      <c r="P4971" s="165" t="s">
        <v>12124</v>
      </c>
    </row>
    <row r="4972" spans="2:16" ht="25.5" thickBot="1">
      <c r="B4972" s="14">
        <v>1792</v>
      </c>
      <c r="P4972" s="165" t="s">
        <v>3816</v>
      </c>
    </row>
    <row r="4973" spans="2:16" ht="38" thickBot="1">
      <c r="B4973" s="14">
        <v>1793</v>
      </c>
      <c r="P4973" s="165" t="s">
        <v>12125</v>
      </c>
    </row>
    <row r="4974" spans="2:16" ht="25.5" thickBot="1">
      <c r="B4974" s="14">
        <v>1794</v>
      </c>
      <c r="P4974" s="165" t="s">
        <v>12126</v>
      </c>
    </row>
    <row r="4975" spans="2:16" ht="18.5" thickBot="1">
      <c r="B4975" s="14">
        <v>1795</v>
      </c>
      <c r="P4975" s="165" t="s">
        <v>12127</v>
      </c>
    </row>
    <row r="4976" spans="2:16" ht="18.5" thickBot="1">
      <c r="B4976" s="14">
        <v>1796</v>
      </c>
      <c r="P4976" s="165" t="s">
        <v>12127</v>
      </c>
    </row>
    <row r="4977" spans="2:16" ht="18.5" thickBot="1">
      <c r="B4977" s="14">
        <v>1797</v>
      </c>
      <c r="P4977" s="165" t="s">
        <v>12128</v>
      </c>
    </row>
    <row r="4978" spans="2:16" ht="50.5" thickBot="1">
      <c r="B4978" s="14">
        <v>1798</v>
      </c>
      <c r="P4978" s="165" t="s">
        <v>12129</v>
      </c>
    </row>
    <row r="4979" spans="2:16" ht="18.5" thickBot="1">
      <c r="B4979" s="14">
        <v>1799</v>
      </c>
      <c r="P4979" s="165" t="s">
        <v>12130</v>
      </c>
    </row>
    <row r="4980" spans="2:16" ht="38" thickBot="1">
      <c r="B4980" s="14">
        <v>1800</v>
      </c>
      <c r="P4980" s="165" t="s">
        <v>12131</v>
      </c>
    </row>
    <row r="4981" spans="2:16" ht="18.5" thickBot="1">
      <c r="B4981" s="14">
        <v>1801</v>
      </c>
      <c r="P4981" s="165" t="s">
        <v>12132</v>
      </c>
    </row>
    <row r="4982" spans="2:16" ht="38" thickBot="1">
      <c r="B4982" s="14">
        <v>1802</v>
      </c>
      <c r="P4982" s="165" t="s">
        <v>12133</v>
      </c>
    </row>
    <row r="4983" spans="2:16" ht="38" thickBot="1">
      <c r="B4983" s="14">
        <v>1803</v>
      </c>
      <c r="P4983" s="165" t="s">
        <v>12134</v>
      </c>
    </row>
    <row r="4984" spans="2:16" ht="18.5" thickBot="1">
      <c r="B4984" s="14">
        <v>1804</v>
      </c>
      <c r="P4984" s="165" t="s">
        <v>12135</v>
      </c>
    </row>
    <row r="4985" spans="2:16" ht="38" thickBot="1">
      <c r="B4985" s="14">
        <v>1805</v>
      </c>
      <c r="P4985" s="165" t="s">
        <v>12136</v>
      </c>
    </row>
    <row r="4986" spans="2:16" ht="50.5" thickBot="1">
      <c r="B4986" s="14">
        <v>1806</v>
      </c>
      <c r="P4986" s="165" t="s">
        <v>12137</v>
      </c>
    </row>
    <row r="4987" spans="2:16" ht="38" thickBot="1">
      <c r="B4987" s="14">
        <v>1807</v>
      </c>
      <c r="P4987" s="165" t="s">
        <v>12138</v>
      </c>
    </row>
    <row r="4988" spans="2:16" ht="25.5" thickBot="1">
      <c r="B4988" s="14">
        <v>1808</v>
      </c>
      <c r="P4988" s="165" t="s">
        <v>12139</v>
      </c>
    </row>
    <row r="4989" spans="2:16" ht="25.5" thickBot="1">
      <c r="B4989" s="14">
        <v>1809</v>
      </c>
      <c r="P4989" s="165" t="s">
        <v>12140</v>
      </c>
    </row>
    <row r="4990" spans="2:16" ht="50.5" thickBot="1">
      <c r="B4990" s="14">
        <v>1810</v>
      </c>
      <c r="P4990" s="165" t="s">
        <v>12141</v>
      </c>
    </row>
    <row r="4991" spans="2:16" ht="50.5" thickBot="1">
      <c r="B4991" s="14">
        <v>1811</v>
      </c>
      <c r="P4991" s="165" t="s">
        <v>12142</v>
      </c>
    </row>
    <row r="4992" spans="2:16" ht="18.5" thickBot="1">
      <c r="B4992" s="14">
        <v>1812</v>
      </c>
      <c r="P4992" s="165" t="s">
        <v>12143</v>
      </c>
    </row>
    <row r="4993" spans="2:16" ht="18.5" thickBot="1">
      <c r="B4993" s="14">
        <v>1813</v>
      </c>
      <c r="P4993" s="165" t="s">
        <v>12144</v>
      </c>
    </row>
    <row r="4994" spans="2:16" ht="63" thickBot="1">
      <c r="B4994" s="14">
        <v>1814</v>
      </c>
      <c r="P4994" s="165" t="s">
        <v>12145</v>
      </c>
    </row>
    <row r="4995" spans="2:16" ht="25.5" thickBot="1">
      <c r="B4995" s="14">
        <v>1815</v>
      </c>
      <c r="P4995" s="165" t="s">
        <v>12146</v>
      </c>
    </row>
    <row r="4996" spans="2:16" ht="25.5" thickBot="1">
      <c r="B4996" s="14">
        <v>1816</v>
      </c>
      <c r="P4996" s="165" t="s">
        <v>12147</v>
      </c>
    </row>
    <row r="4997" spans="2:16" ht="38" thickBot="1">
      <c r="B4997" s="14">
        <v>1817</v>
      </c>
      <c r="P4997" s="165" t="s">
        <v>12148</v>
      </c>
    </row>
    <row r="4998" spans="2:16" ht="50.5" thickBot="1">
      <c r="B4998" s="14">
        <v>1818</v>
      </c>
      <c r="P4998" s="165" t="s">
        <v>12149</v>
      </c>
    </row>
    <row r="4999" spans="2:16" ht="50.5" thickBot="1">
      <c r="B4999" s="14">
        <v>1819</v>
      </c>
      <c r="P4999" s="165" t="s">
        <v>12150</v>
      </c>
    </row>
    <row r="5000" spans="2:16" ht="25.5" thickBot="1">
      <c r="B5000" s="14">
        <v>1820</v>
      </c>
      <c r="P5000" s="165" t="s">
        <v>12151</v>
      </c>
    </row>
    <row r="5001" spans="2:16" ht="18.5" thickBot="1">
      <c r="B5001" s="14">
        <v>1821</v>
      </c>
      <c r="P5001" s="165" t="s">
        <v>12152</v>
      </c>
    </row>
    <row r="5002" spans="2:16" ht="25.5" thickBot="1">
      <c r="B5002" s="14">
        <v>1822</v>
      </c>
      <c r="P5002" s="165" t="s">
        <v>12153</v>
      </c>
    </row>
    <row r="5003" spans="2:16" ht="25.5" thickBot="1">
      <c r="B5003" s="14">
        <v>1823</v>
      </c>
      <c r="P5003" s="165" t="s">
        <v>12154</v>
      </c>
    </row>
    <row r="5004" spans="2:16" ht="25.5" thickBot="1">
      <c r="B5004" s="14">
        <v>1824</v>
      </c>
      <c r="P5004" s="165" t="s">
        <v>12155</v>
      </c>
    </row>
    <row r="5005" spans="2:16" ht="25.5" thickBot="1">
      <c r="B5005" s="14">
        <v>1825</v>
      </c>
      <c r="P5005" s="165" t="s">
        <v>12156</v>
      </c>
    </row>
    <row r="5006" spans="2:16" ht="25.5" thickBot="1">
      <c r="B5006" s="14">
        <v>1826</v>
      </c>
      <c r="P5006" s="165" t="s">
        <v>12157</v>
      </c>
    </row>
    <row r="5007" spans="2:16" ht="25.5" thickBot="1">
      <c r="B5007" s="14">
        <v>1827</v>
      </c>
      <c r="P5007" s="165" t="s">
        <v>12158</v>
      </c>
    </row>
    <row r="5008" spans="2:16" ht="25.5" thickBot="1">
      <c r="B5008" s="14">
        <v>1828</v>
      </c>
      <c r="P5008" s="165" t="s">
        <v>4018</v>
      </c>
    </row>
    <row r="5009" spans="2:16" ht="50.5" thickBot="1">
      <c r="B5009" s="14">
        <v>1829</v>
      </c>
      <c r="P5009" s="165" t="s">
        <v>12159</v>
      </c>
    </row>
    <row r="5010" spans="2:16" ht="25.5" thickBot="1">
      <c r="B5010" s="14">
        <v>1830</v>
      </c>
      <c r="P5010" s="165" t="s">
        <v>12160</v>
      </c>
    </row>
    <row r="5011" spans="2:16" ht="25.5" thickBot="1">
      <c r="B5011" s="14">
        <v>1831</v>
      </c>
      <c r="P5011" s="165" t="s">
        <v>12161</v>
      </c>
    </row>
    <row r="5012" spans="2:16" ht="38" thickBot="1">
      <c r="B5012" s="14">
        <v>1832</v>
      </c>
      <c r="P5012" s="165" t="s">
        <v>12162</v>
      </c>
    </row>
    <row r="5013" spans="2:16" ht="38" thickBot="1">
      <c r="B5013" s="14">
        <v>1833</v>
      </c>
      <c r="P5013" s="165" t="s">
        <v>12163</v>
      </c>
    </row>
    <row r="5014" spans="2:16" ht="38" thickBot="1">
      <c r="B5014" s="14">
        <v>1834</v>
      </c>
      <c r="P5014" s="165" t="s">
        <v>12164</v>
      </c>
    </row>
    <row r="5015" spans="2:16" ht="25.5" thickBot="1">
      <c r="B5015" s="14">
        <v>1835</v>
      </c>
      <c r="P5015" s="165" t="s">
        <v>12165</v>
      </c>
    </row>
    <row r="5016" spans="2:16" ht="25.5" thickBot="1">
      <c r="B5016" s="14">
        <v>1836</v>
      </c>
      <c r="P5016" s="165" t="s">
        <v>12166</v>
      </c>
    </row>
    <row r="5017" spans="2:16" ht="25.5" thickBot="1">
      <c r="B5017" s="14">
        <v>1837</v>
      </c>
      <c r="P5017" s="165" t="s">
        <v>12167</v>
      </c>
    </row>
    <row r="5018" spans="2:16" ht="25.5" thickBot="1">
      <c r="B5018" s="14">
        <v>1838</v>
      </c>
      <c r="P5018" s="165" t="s">
        <v>12168</v>
      </c>
    </row>
    <row r="5019" spans="2:16" ht="25.5" thickBot="1">
      <c r="B5019" s="14">
        <v>1839</v>
      </c>
      <c r="P5019" s="165" t="s">
        <v>12169</v>
      </c>
    </row>
    <row r="5020" spans="2:16" ht="25.5" thickBot="1">
      <c r="B5020" s="14">
        <v>1840</v>
      </c>
      <c r="P5020" s="165" t="s">
        <v>12170</v>
      </c>
    </row>
    <row r="5021" spans="2:16" ht="25.5" thickBot="1">
      <c r="B5021" s="14">
        <v>1841</v>
      </c>
      <c r="P5021" s="165" t="s">
        <v>12171</v>
      </c>
    </row>
    <row r="5022" spans="2:16" ht="25.5" thickBot="1">
      <c r="B5022" s="14">
        <v>1842</v>
      </c>
      <c r="P5022" s="165" t="s">
        <v>12172</v>
      </c>
    </row>
    <row r="5023" spans="2:16" ht="25.5" thickBot="1">
      <c r="B5023" s="14">
        <v>1843</v>
      </c>
      <c r="P5023" s="165" t="s">
        <v>12173</v>
      </c>
    </row>
    <row r="5024" spans="2:16" ht="25.5" thickBot="1">
      <c r="B5024" s="14">
        <v>1844</v>
      </c>
      <c r="P5024" s="165" t="s">
        <v>12174</v>
      </c>
    </row>
    <row r="5025" spans="2:16" ht="38" thickBot="1">
      <c r="B5025" s="14">
        <v>1845</v>
      </c>
      <c r="P5025" s="165" t="s">
        <v>12175</v>
      </c>
    </row>
    <row r="5026" spans="2:16" ht="38" thickBot="1">
      <c r="B5026" s="14">
        <v>1846</v>
      </c>
      <c r="P5026" s="165" t="s">
        <v>12176</v>
      </c>
    </row>
    <row r="5027" spans="2:16" ht="38" thickBot="1">
      <c r="B5027" s="14">
        <v>1847</v>
      </c>
      <c r="P5027" s="165" t="s">
        <v>12177</v>
      </c>
    </row>
    <row r="5028" spans="2:16" ht="38" thickBot="1">
      <c r="B5028" s="14">
        <v>1848</v>
      </c>
      <c r="P5028" s="165" t="s">
        <v>12178</v>
      </c>
    </row>
    <row r="5029" spans="2:16" ht="38" thickBot="1">
      <c r="B5029" s="14">
        <v>1849</v>
      </c>
      <c r="P5029" s="165" t="s">
        <v>12179</v>
      </c>
    </row>
    <row r="5030" spans="2:16" ht="38" thickBot="1">
      <c r="B5030" s="14">
        <v>1850</v>
      </c>
      <c r="P5030" s="165" t="s">
        <v>12180</v>
      </c>
    </row>
    <row r="5031" spans="2:16" ht="38" thickBot="1">
      <c r="B5031" s="14">
        <v>1851</v>
      </c>
      <c r="P5031" s="165" t="s">
        <v>12181</v>
      </c>
    </row>
    <row r="5032" spans="2:16" ht="38" thickBot="1">
      <c r="B5032" s="14">
        <v>1852</v>
      </c>
      <c r="P5032" s="165" t="s">
        <v>12182</v>
      </c>
    </row>
    <row r="5033" spans="2:16" ht="38" thickBot="1">
      <c r="B5033" s="14">
        <v>1853</v>
      </c>
      <c r="P5033" s="165" t="s">
        <v>12183</v>
      </c>
    </row>
    <row r="5034" spans="2:16" ht="50.5" thickBot="1">
      <c r="B5034" s="14">
        <v>1854</v>
      </c>
      <c r="P5034" s="165" t="s">
        <v>12184</v>
      </c>
    </row>
    <row r="5035" spans="2:16" ht="50.5" thickBot="1">
      <c r="B5035" s="14">
        <v>1855</v>
      </c>
      <c r="P5035" s="165" t="s">
        <v>12185</v>
      </c>
    </row>
    <row r="5036" spans="2:16" ht="50.5" thickBot="1">
      <c r="B5036" s="14">
        <v>1856</v>
      </c>
      <c r="P5036" s="165" t="s">
        <v>12186</v>
      </c>
    </row>
    <row r="5037" spans="2:16" ht="63" thickBot="1">
      <c r="B5037" s="14">
        <v>1857</v>
      </c>
      <c r="P5037" s="165" t="s">
        <v>12187</v>
      </c>
    </row>
    <row r="5038" spans="2:16" ht="38" thickBot="1">
      <c r="B5038" s="14">
        <v>1858</v>
      </c>
      <c r="P5038" s="165" t="s">
        <v>12188</v>
      </c>
    </row>
    <row r="5039" spans="2:16" ht="38" thickBot="1">
      <c r="B5039" s="14">
        <v>1859</v>
      </c>
      <c r="P5039" s="165" t="s">
        <v>12189</v>
      </c>
    </row>
    <row r="5040" spans="2:16" ht="38" thickBot="1">
      <c r="B5040" s="14">
        <v>1860</v>
      </c>
      <c r="P5040" s="165" t="s">
        <v>12190</v>
      </c>
    </row>
    <row r="5041" spans="2:16" ht="38" thickBot="1">
      <c r="B5041" s="14">
        <v>1861</v>
      </c>
      <c r="P5041" s="165" t="s">
        <v>12191</v>
      </c>
    </row>
    <row r="5042" spans="2:16" ht="50.5" thickBot="1">
      <c r="B5042" s="14">
        <v>1862</v>
      </c>
      <c r="P5042" s="165" t="s">
        <v>12192</v>
      </c>
    </row>
    <row r="5043" spans="2:16" ht="38" thickBot="1">
      <c r="B5043" s="14">
        <v>1863</v>
      </c>
      <c r="P5043" s="165" t="s">
        <v>12189</v>
      </c>
    </row>
    <row r="5044" spans="2:16" ht="25.5" thickBot="1">
      <c r="B5044" s="14">
        <v>1864</v>
      </c>
      <c r="P5044" s="165" t="s">
        <v>12193</v>
      </c>
    </row>
    <row r="5045" spans="2:16" ht="38" thickBot="1">
      <c r="B5045" s="14">
        <v>1865</v>
      </c>
      <c r="P5045" s="165" t="s">
        <v>12194</v>
      </c>
    </row>
    <row r="5046" spans="2:16" ht="38" thickBot="1">
      <c r="B5046" s="14">
        <v>1866</v>
      </c>
      <c r="P5046" s="165" t="s">
        <v>12195</v>
      </c>
    </row>
    <row r="5047" spans="2:16" ht="25.5" thickBot="1">
      <c r="B5047" s="14">
        <v>1867</v>
      </c>
      <c r="P5047" s="165" t="s">
        <v>12196</v>
      </c>
    </row>
    <row r="5048" spans="2:16" ht="25.5" thickBot="1">
      <c r="B5048" s="14">
        <v>1868</v>
      </c>
      <c r="P5048" s="165" t="s">
        <v>12197</v>
      </c>
    </row>
    <row r="5049" spans="2:16" ht="25.5" thickBot="1">
      <c r="B5049" s="14">
        <v>1869</v>
      </c>
      <c r="P5049" s="165" t="s">
        <v>12198</v>
      </c>
    </row>
    <row r="5050" spans="2:16" ht="25.5" thickBot="1">
      <c r="B5050" s="14">
        <v>1870</v>
      </c>
      <c r="P5050" s="165" t="s">
        <v>12199</v>
      </c>
    </row>
    <row r="5051" spans="2:16" ht="25.5" thickBot="1">
      <c r="B5051" s="14">
        <v>1871</v>
      </c>
      <c r="P5051" s="165" t="s">
        <v>12200</v>
      </c>
    </row>
    <row r="5052" spans="2:16" ht="38" thickBot="1">
      <c r="B5052" s="14">
        <v>1872</v>
      </c>
      <c r="P5052" s="165" t="s">
        <v>12201</v>
      </c>
    </row>
    <row r="5053" spans="2:16" ht="25.5" thickBot="1">
      <c r="B5053" s="14">
        <v>1873</v>
      </c>
      <c r="P5053" s="165" t="s">
        <v>12202</v>
      </c>
    </row>
    <row r="5054" spans="2:16" ht="25.5" thickBot="1">
      <c r="B5054" s="14">
        <v>1874</v>
      </c>
      <c r="P5054" s="165" t="s">
        <v>12203</v>
      </c>
    </row>
    <row r="5055" spans="2:16" ht="38" thickBot="1">
      <c r="B5055" s="14">
        <v>1875</v>
      </c>
      <c r="P5055" s="165" t="s">
        <v>12204</v>
      </c>
    </row>
    <row r="5056" spans="2:16" ht="38" thickBot="1">
      <c r="B5056" s="14">
        <v>1876</v>
      </c>
      <c r="P5056" s="165" t="s">
        <v>12205</v>
      </c>
    </row>
    <row r="5057" spans="2:16" ht="38" thickBot="1">
      <c r="B5057" s="14">
        <v>1877</v>
      </c>
      <c r="P5057" s="165" t="s">
        <v>12206</v>
      </c>
    </row>
    <row r="5058" spans="2:16" ht="38" thickBot="1">
      <c r="B5058" s="14">
        <v>1878</v>
      </c>
      <c r="P5058" s="165" t="s">
        <v>12207</v>
      </c>
    </row>
    <row r="5059" spans="2:16" ht="38" thickBot="1">
      <c r="B5059" s="14">
        <v>1879</v>
      </c>
      <c r="P5059" s="165" t="s">
        <v>12208</v>
      </c>
    </row>
    <row r="5060" spans="2:16" ht="50.5" thickBot="1">
      <c r="B5060" s="14">
        <v>1880</v>
      </c>
      <c r="P5060" s="165" t="s">
        <v>12209</v>
      </c>
    </row>
    <row r="5061" spans="2:16" ht="18.5" thickBot="1">
      <c r="B5061" s="14">
        <v>1881</v>
      </c>
      <c r="P5061" s="165" t="s">
        <v>4023</v>
      </c>
    </row>
    <row r="5062" spans="2:16" ht="50.5" thickBot="1">
      <c r="B5062" s="14">
        <v>1882</v>
      </c>
      <c r="P5062" s="165" t="s">
        <v>12209</v>
      </c>
    </row>
    <row r="5063" spans="2:16" ht="18.5" thickBot="1">
      <c r="B5063" s="14">
        <v>1883</v>
      </c>
      <c r="P5063" s="165" t="s">
        <v>12210</v>
      </c>
    </row>
    <row r="5064" spans="2:16" ht="75.5" thickBot="1">
      <c r="B5064" s="14">
        <v>1884</v>
      </c>
      <c r="P5064" s="165" t="s">
        <v>12211</v>
      </c>
    </row>
    <row r="5065" spans="2:16" ht="25.5" thickBot="1">
      <c r="B5065" s="14">
        <v>1885</v>
      </c>
      <c r="P5065" s="165" t="s">
        <v>12212</v>
      </c>
    </row>
    <row r="5066" spans="2:16" ht="25.5" thickBot="1">
      <c r="B5066" s="14">
        <v>1886</v>
      </c>
      <c r="P5066" s="165" t="s">
        <v>12213</v>
      </c>
    </row>
    <row r="5067" spans="2:16" ht="25.5" thickBot="1">
      <c r="B5067" s="14">
        <v>1887</v>
      </c>
      <c r="P5067" s="165" t="s">
        <v>12214</v>
      </c>
    </row>
    <row r="5068" spans="2:16" ht="25.5" thickBot="1">
      <c r="B5068" s="14">
        <v>1888</v>
      </c>
      <c r="P5068" s="165" t="s">
        <v>12215</v>
      </c>
    </row>
    <row r="5069" spans="2:16" ht="38" thickBot="1">
      <c r="B5069" s="14">
        <v>1889</v>
      </c>
      <c r="P5069" s="165" t="s">
        <v>12216</v>
      </c>
    </row>
    <row r="5070" spans="2:16" ht="25.5" thickBot="1">
      <c r="B5070" s="14">
        <v>1890</v>
      </c>
      <c r="P5070" s="165" t="s">
        <v>12217</v>
      </c>
    </row>
    <row r="5071" spans="2:16" ht="38" thickBot="1">
      <c r="B5071" s="14">
        <v>1891</v>
      </c>
      <c r="P5071" s="165" t="s">
        <v>12218</v>
      </c>
    </row>
    <row r="5072" spans="2:16" ht="38" thickBot="1">
      <c r="B5072" s="14">
        <v>1892</v>
      </c>
      <c r="P5072" s="165" t="s">
        <v>12219</v>
      </c>
    </row>
    <row r="5073" spans="2:16" ht="25.5" thickBot="1">
      <c r="B5073" s="14">
        <v>1893</v>
      </c>
      <c r="P5073" s="165" t="s">
        <v>4024</v>
      </c>
    </row>
    <row r="5074" spans="2:16" ht="50.5" thickBot="1">
      <c r="B5074" s="14">
        <v>1894</v>
      </c>
      <c r="P5074" s="165" t="s">
        <v>12220</v>
      </c>
    </row>
    <row r="5075" spans="2:16" ht="50.5" thickBot="1">
      <c r="B5075" s="14">
        <v>1895</v>
      </c>
      <c r="P5075" s="165" t="s">
        <v>12221</v>
      </c>
    </row>
    <row r="5076" spans="2:16" ht="18.5" thickBot="1">
      <c r="B5076" s="14">
        <v>1896</v>
      </c>
      <c r="P5076" s="165" t="s">
        <v>12222</v>
      </c>
    </row>
    <row r="5077" spans="2:16" ht="18.5" thickBot="1">
      <c r="B5077" s="14">
        <v>1897</v>
      </c>
      <c r="P5077" s="165" t="s">
        <v>12223</v>
      </c>
    </row>
    <row r="5078" spans="2:16" ht="18.5" thickBot="1">
      <c r="B5078" s="14">
        <v>1898</v>
      </c>
      <c r="P5078" s="165" t="s">
        <v>12224</v>
      </c>
    </row>
    <row r="5079" spans="2:16" ht="18.5" thickBot="1">
      <c r="B5079" s="14">
        <v>1899</v>
      </c>
      <c r="P5079" s="165" t="s">
        <v>12225</v>
      </c>
    </row>
    <row r="5080" spans="2:16" ht="18.5" thickBot="1">
      <c r="B5080" s="14">
        <v>1900</v>
      </c>
      <c r="P5080" s="165" t="s">
        <v>12226</v>
      </c>
    </row>
    <row r="5081" spans="2:16" ht="38" thickBot="1">
      <c r="B5081" s="14">
        <v>1901</v>
      </c>
      <c r="P5081" s="165" t="s">
        <v>12227</v>
      </c>
    </row>
    <row r="5082" spans="2:16" ht="50.5" thickBot="1">
      <c r="B5082" s="14">
        <v>1902</v>
      </c>
      <c r="P5082" s="165" t="s">
        <v>12228</v>
      </c>
    </row>
    <row r="5083" spans="2:16" ht="38" thickBot="1">
      <c r="B5083" s="14">
        <v>1903</v>
      </c>
      <c r="P5083" s="165" t="s">
        <v>12229</v>
      </c>
    </row>
    <row r="5084" spans="2:16" ht="38" thickBot="1">
      <c r="B5084" s="14">
        <v>1904</v>
      </c>
      <c r="P5084" s="165" t="s">
        <v>12230</v>
      </c>
    </row>
    <row r="5085" spans="2:16" ht="25.5" thickBot="1">
      <c r="B5085" s="14">
        <v>1905</v>
      </c>
      <c r="P5085" s="165" t="s">
        <v>12231</v>
      </c>
    </row>
    <row r="5086" spans="2:16" ht="25.5" thickBot="1">
      <c r="B5086" s="14">
        <v>1906</v>
      </c>
      <c r="P5086" s="165" t="s">
        <v>12232</v>
      </c>
    </row>
    <row r="5087" spans="2:16" ht="25.5" thickBot="1">
      <c r="B5087" s="14">
        <v>1907</v>
      </c>
      <c r="P5087" s="165" t="s">
        <v>12233</v>
      </c>
    </row>
    <row r="5088" spans="2:16" ht="18.5" thickBot="1">
      <c r="B5088" s="14">
        <v>1908</v>
      </c>
      <c r="P5088" s="165" t="s">
        <v>12234</v>
      </c>
    </row>
    <row r="5089" spans="2:16" ht="18.5" thickBot="1">
      <c r="B5089" s="14">
        <v>1909</v>
      </c>
      <c r="P5089" s="165" t="s">
        <v>12235</v>
      </c>
    </row>
    <row r="5090" spans="2:16" ht="25.5" thickBot="1">
      <c r="B5090" s="14">
        <v>1910</v>
      </c>
      <c r="P5090" s="165" t="s">
        <v>12236</v>
      </c>
    </row>
    <row r="5091" spans="2:16" ht="25.5" thickBot="1">
      <c r="B5091" s="14">
        <v>1911</v>
      </c>
      <c r="P5091" s="165" t="s">
        <v>12237</v>
      </c>
    </row>
    <row r="5092" spans="2:16" ht="25.5" thickBot="1">
      <c r="B5092" s="14">
        <v>1912</v>
      </c>
      <c r="P5092" s="165" t="s">
        <v>12238</v>
      </c>
    </row>
    <row r="5093" spans="2:16" ht="38" thickBot="1">
      <c r="B5093" s="14">
        <v>1913</v>
      </c>
      <c r="P5093" s="165" t="s">
        <v>12239</v>
      </c>
    </row>
    <row r="5094" spans="2:16" ht="50.5" thickBot="1">
      <c r="B5094" s="14">
        <v>1914</v>
      </c>
      <c r="P5094" s="165" t="s">
        <v>12240</v>
      </c>
    </row>
    <row r="5095" spans="2:16" ht="18.5" thickBot="1">
      <c r="B5095" s="14">
        <v>1915</v>
      </c>
      <c r="P5095" s="165" t="s">
        <v>12241</v>
      </c>
    </row>
    <row r="5096" spans="2:16" ht="50.5" thickBot="1">
      <c r="B5096" s="14">
        <v>1916</v>
      </c>
      <c r="P5096" s="165" t="s">
        <v>12242</v>
      </c>
    </row>
    <row r="5097" spans="2:16" ht="25.5" thickBot="1">
      <c r="B5097" s="14">
        <v>1917</v>
      </c>
      <c r="P5097" s="165" t="s">
        <v>12243</v>
      </c>
    </row>
    <row r="5098" spans="2:16" ht="18.5" thickBot="1">
      <c r="B5098" s="14">
        <v>1918</v>
      </c>
      <c r="P5098" s="165" t="s">
        <v>12244</v>
      </c>
    </row>
    <row r="5099" spans="2:16" ht="50.5" thickBot="1">
      <c r="B5099" s="14">
        <v>1919</v>
      </c>
      <c r="P5099" s="165" t="s">
        <v>12245</v>
      </c>
    </row>
    <row r="5100" spans="2:16" ht="25.5" thickBot="1">
      <c r="B5100" s="14">
        <v>1920</v>
      </c>
      <c r="P5100" s="165" t="s">
        <v>12246</v>
      </c>
    </row>
    <row r="5101" spans="2:16" ht="50.5" thickBot="1">
      <c r="B5101" s="14">
        <v>1921</v>
      </c>
      <c r="P5101" s="165" t="s">
        <v>12247</v>
      </c>
    </row>
    <row r="5102" spans="2:16" ht="63" thickBot="1">
      <c r="B5102" s="14">
        <v>1922</v>
      </c>
      <c r="P5102" s="165" t="s">
        <v>12248</v>
      </c>
    </row>
    <row r="5103" spans="2:16" ht="50.5" thickBot="1">
      <c r="B5103" s="14">
        <v>1923</v>
      </c>
      <c r="P5103" s="165" t="s">
        <v>12249</v>
      </c>
    </row>
    <row r="5104" spans="2:16" ht="25.5" thickBot="1">
      <c r="B5104" s="14">
        <v>1924</v>
      </c>
      <c r="P5104" s="165" t="s">
        <v>12250</v>
      </c>
    </row>
    <row r="5105" spans="2:16" ht="25.5" thickBot="1">
      <c r="B5105" s="14">
        <v>1925</v>
      </c>
      <c r="P5105" s="165" t="s">
        <v>12251</v>
      </c>
    </row>
    <row r="5106" spans="2:16" ht="38" thickBot="1">
      <c r="B5106" s="14">
        <v>1926</v>
      </c>
      <c r="P5106" s="165" t="s">
        <v>12252</v>
      </c>
    </row>
    <row r="5107" spans="2:16" ht="25.5" thickBot="1">
      <c r="B5107" s="14">
        <v>1927</v>
      </c>
      <c r="P5107" s="165" t="s">
        <v>12253</v>
      </c>
    </row>
    <row r="5108" spans="2:16" ht="63" thickBot="1">
      <c r="B5108" s="14">
        <v>1928</v>
      </c>
      <c r="P5108" s="165" t="s">
        <v>12254</v>
      </c>
    </row>
    <row r="5109" spans="2:16" ht="38" thickBot="1">
      <c r="B5109" s="14">
        <v>1929</v>
      </c>
      <c r="P5109" s="165" t="s">
        <v>12255</v>
      </c>
    </row>
    <row r="5110" spans="2:16" ht="63" thickBot="1">
      <c r="B5110" s="14">
        <v>1930</v>
      </c>
      <c r="P5110" s="165" t="s">
        <v>12256</v>
      </c>
    </row>
    <row r="5111" spans="2:16" ht="18.5" thickBot="1">
      <c r="B5111" s="14">
        <v>1931</v>
      </c>
      <c r="P5111" s="165" t="s">
        <v>12257</v>
      </c>
    </row>
    <row r="5112" spans="2:16" ht="18.5" thickBot="1">
      <c r="B5112" s="14">
        <v>1932</v>
      </c>
      <c r="P5112" s="165" t="s">
        <v>12258</v>
      </c>
    </row>
    <row r="5113" spans="2:16" ht="18.5" thickBot="1">
      <c r="B5113" s="14">
        <v>1933</v>
      </c>
      <c r="P5113" s="165" t="s">
        <v>12259</v>
      </c>
    </row>
    <row r="5114" spans="2:16" ht="38" thickBot="1">
      <c r="B5114" s="14">
        <v>1934</v>
      </c>
      <c r="P5114" s="165" t="s">
        <v>12260</v>
      </c>
    </row>
    <row r="5115" spans="2:16" ht="38" thickBot="1">
      <c r="B5115" s="14">
        <v>1935</v>
      </c>
      <c r="P5115" s="165" t="s">
        <v>12261</v>
      </c>
    </row>
    <row r="5116" spans="2:16" ht="25.5" thickBot="1">
      <c r="B5116" s="14">
        <v>1936</v>
      </c>
      <c r="P5116" s="165" t="s">
        <v>12262</v>
      </c>
    </row>
    <row r="5117" spans="2:16" ht="25.5" thickBot="1">
      <c r="B5117" s="14">
        <v>1937</v>
      </c>
      <c r="P5117" s="165" t="s">
        <v>12263</v>
      </c>
    </row>
    <row r="5118" spans="2:16" ht="18.5" thickBot="1">
      <c r="B5118" s="14">
        <v>1938</v>
      </c>
      <c r="P5118" s="165" t="s">
        <v>12264</v>
      </c>
    </row>
    <row r="5119" spans="2:16" ht="25.5" thickBot="1">
      <c r="B5119" s="14">
        <v>1939</v>
      </c>
      <c r="P5119" s="165" t="s">
        <v>12265</v>
      </c>
    </row>
    <row r="5120" spans="2:16" ht="25.5" thickBot="1">
      <c r="B5120" s="14">
        <v>1940</v>
      </c>
      <c r="P5120" s="165" t="s">
        <v>12266</v>
      </c>
    </row>
    <row r="5121" spans="2:16" ht="63" thickBot="1">
      <c r="B5121" s="14">
        <v>1941</v>
      </c>
      <c r="P5121" s="165" t="s">
        <v>12267</v>
      </c>
    </row>
    <row r="5122" spans="2:16" ht="18.5" thickBot="1">
      <c r="B5122" s="14">
        <v>1942</v>
      </c>
      <c r="P5122" s="165" t="s">
        <v>12268</v>
      </c>
    </row>
    <row r="5123" spans="2:16" ht="18.5" thickBot="1">
      <c r="B5123" s="14">
        <v>1943</v>
      </c>
      <c r="P5123" s="165" t="s">
        <v>12269</v>
      </c>
    </row>
    <row r="5124" spans="2:16" ht="25.5" thickBot="1">
      <c r="B5124" s="14">
        <v>1944</v>
      </c>
      <c r="P5124" s="165" t="s">
        <v>12270</v>
      </c>
    </row>
    <row r="5125" spans="2:16" ht="25.5" thickBot="1">
      <c r="B5125" s="14">
        <v>1945</v>
      </c>
      <c r="P5125" s="165" t="s">
        <v>12271</v>
      </c>
    </row>
    <row r="5126" spans="2:16" ht="25.5" thickBot="1">
      <c r="B5126" s="14">
        <v>1946</v>
      </c>
      <c r="P5126" s="165" t="s">
        <v>12272</v>
      </c>
    </row>
    <row r="5127" spans="2:16" ht="25.5" thickBot="1">
      <c r="B5127" s="14">
        <v>1947</v>
      </c>
      <c r="P5127" s="165" t="s">
        <v>12273</v>
      </c>
    </row>
    <row r="5128" spans="2:16" ht="25.5" thickBot="1">
      <c r="B5128" s="14">
        <v>1948</v>
      </c>
      <c r="P5128" s="165" t="s">
        <v>12274</v>
      </c>
    </row>
    <row r="5129" spans="2:16" ht="18.5" thickBot="1">
      <c r="B5129" s="14">
        <v>1949</v>
      </c>
      <c r="P5129" s="165" t="s">
        <v>12275</v>
      </c>
    </row>
    <row r="5130" spans="2:16" ht="25.5" thickBot="1">
      <c r="B5130" s="14">
        <v>1950</v>
      </c>
      <c r="P5130" s="165" t="s">
        <v>12276</v>
      </c>
    </row>
    <row r="5131" spans="2:16" ht="63" thickBot="1">
      <c r="B5131" s="14">
        <v>1951</v>
      </c>
      <c r="P5131" s="165" t="s">
        <v>12277</v>
      </c>
    </row>
    <row r="5132" spans="2:16" ht="25.5" thickBot="1">
      <c r="B5132" s="14">
        <v>1952</v>
      </c>
      <c r="P5132" s="165" t="s">
        <v>12278</v>
      </c>
    </row>
    <row r="5133" spans="2:16" ht="25.5" thickBot="1">
      <c r="B5133" s="14">
        <v>1953</v>
      </c>
      <c r="P5133" s="165" t="s">
        <v>12279</v>
      </c>
    </row>
    <row r="5134" spans="2:16" ht="25.5" thickBot="1">
      <c r="B5134" s="14">
        <v>1954</v>
      </c>
      <c r="P5134" s="165" t="s">
        <v>12280</v>
      </c>
    </row>
    <row r="5135" spans="2:16" ht="50.5" thickBot="1">
      <c r="B5135" s="14">
        <v>1955</v>
      </c>
      <c r="P5135" s="165" t="s">
        <v>12281</v>
      </c>
    </row>
    <row r="5136" spans="2:16" ht="25.5" thickBot="1">
      <c r="B5136" s="14">
        <v>1956</v>
      </c>
      <c r="P5136" s="165" t="s">
        <v>12282</v>
      </c>
    </row>
    <row r="5137" spans="2:16" ht="38" thickBot="1">
      <c r="B5137" s="14">
        <v>1957</v>
      </c>
      <c r="P5137" s="165" t="s">
        <v>12283</v>
      </c>
    </row>
    <row r="5138" spans="2:16" ht="38" thickBot="1">
      <c r="B5138" s="14">
        <v>1958</v>
      </c>
      <c r="P5138" s="165" t="s">
        <v>12284</v>
      </c>
    </row>
    <row r="5139" spans="2:16" ht="38" thickBot="1">
      <c r="B5139" s="14">
        <v>1959</v>
      </c>
      <c r="P5139" s="165" t="s">
        <v>12285</v>
      </c>
    </row>
    <row r="5140" spans="2:16" ht="25.5" thickBot="1">
      <c r="B5140" s="14">
        <v>1960</v>
      </c>
      <c r="P5140" s="165" t="s">
        <v>12286</v>
      </c>
    </row>
    <row r="5141" spans="2:16" ht="18.5" thickBot="1">
      <c r="B5141" s="14">
        <v>1961</v>
      </c>
      <c r="P5141" s="165" t="s">
        <v>12287</v>
      </c>
    </row>
    <row r="5142" spans="2:16" ht="18.5" thickBot="1">
      <c r="B5142" s="14">
        <v>1962</v>
      </c>
      <c r="P5142" s="165" t="s">
        <v>12288</v>
      </c>
    </row>
    <row r="5143" spans="2:16" ht="18.5" thickBot="1">
      <c r="B5143" s="14">
        <v>1963</v>
      </c>
      <c r="P5143" s="165" t="s">
        <v>12289</v>
      </c>
    </row>
    <row r="5144" spans="2:16" ht="18.5" thickBot="1">
      <c r="B5144" s="14">
        <v>1964</v>
      </c>
      <c r="P5144" s="165" t="s">
        <v>12290</v>
      </c>
    </row>
    <row r="5145" spans="2:16" ht="18.5" thickBot="1">
      <c r="B5145" s="14">
        <v>1965</v>
      </c>
      <c r="P5145" s="165" t="s">
        <v>12291</v>
      </c>
    </row>
    <row r="5146" spans="2:16" ht="63" thickBot="1">
      <c r="B5146" s="14">
        <v>1966</v>
      </c>
      <c r="P5146" s="165" t="s">
        <v>12292</v>
      </c>
    </row>
    <row r="5147" spans="2:16" ht="38" thickBot="1">
      <c r="B5147" s="14">
        <v>1967</v>
      </c>
      <c r="P5147" s="165" t="s">
        <v>12293</v>
      </c>
    </row>
    <row r="5148" spans="2:16" ht="18.5" thickBot="1">
      <c r="B5148" s="14">
        <v>1968</v>
      </c>
      <c r="P5148" s="165" t="s">
        <v>12294</v>
      </c>
    </row>
    <row r="5149" spans="2:16" ht="18.5" thickBot="1">
      <c r="B5149" s="14">
        <v>1969</v>
      </c>
      <c r="P5149" s="165" t="s">
        <v>12295</v>
      </c>
    </row>
    <row r="5150" spans="2:16" ht="18.5" thickBot="1">
      <c r="B5150" s="14">
        <v>1970</v>
      </c>
      <c r="P5150" s="165" t="s">
        <v>12296</v>
      </c>
    </row>
    <row r="5151" spans="2:16" ht="18.5" thickBot="1">
      <c r="B5151" s="14">
        <v>1971</v>
      </c>
      <c r="P5151" s="165" t="s">
        <v>12297</v>
      </c>
    </row>
    <row r="5152" spans="2:16" ht="18.5" thickBot="1">
      <c r="B5152" s="14">
        <v>1972</v>
      </c>
      <c r="P5152" s="165" t="s">
        <v>12298</v>
      </c>
    </row>
    <row r="5153" spans="2:16" ht="38" thickBot="1">
      <c r="B5153" s="14">
        <v>1973</v>
      </c>
      <c r="P5153" s="165" t="s">
        <v>12299</v>
      </c>
    </row>
    <row r="5154" spans="2:16" ht="50.5" thickBot="1">
      <c r="B5154" s="14">
        <v>1974</v>
      </c>
      <c r="P5154" s="165" t="s">
        <v>12300</v>
      </c>
    </row>
    <row r="5155" spans="2:16" ht="38" thickBot="1">
      <c r="B5155" s="14">
        <v>1975</v>
      </c>
      <c r="P5155" s="165" t="s">
        <v>12301</v>
      </c>
    </row>
    <row r="5156" spans="2:16" ht="100.5" thickBot="1">
      <c r="B5156" s="14">
        <v>1976</v>
      </c>
      <c r="P5156" s="165" t="s">
        <v>12302</v>
      </c>
    </row>
    <row r="5157" spans="2:16" ht="63" thickBot="1">
      <c r="B5157" s="14">
        <v>1977</v>
      </c>
      <c r="P5157" s="165" t="s">
        <v>12303</v>
      </c>
    </row>
    <row r="5158" spans="2:16" ht="38" thickBot="1">
      <c r="B5158" s="14">
        <v>1978</v>
      </c>
      <c r="P5158" s="165" t="s">
        <v>12304</v>
      </c>
    </row>
    <row r="5159" spans="2:16" ht="50.5" thickBot="1">
      <c r="B5159" s="14">
        <v>1979</v>
      </c>
      <c r="P5159" s="165" t="s">
        <v>12305</v>
      </c>
    </row>
    <row r="5160" spans="2:16" ht="63" thickBot="1">
      <c r="B5160" s="14">
        <v>1980</v>
      </c>
      <c r="P5160" s="165" t="s">
        <v>12306</v>
      </c>
    </row>
    <row r="5161" spans="2:16" ht="75.5" thickBot="1">
      <c r="B5161" s="14">
        <v>1981</v>
      </c>
      <c r="P5161" s="165" t="s">
        <v>12307</v>
      </c>
    </row>
    <row r="5162" spans="2:16" ht="18.5" thickBot="1">
      <c r="B5162" s="14">
        <v>1982</v>
      </c>
      <c r="P5162" s="165" t="s">
        <v>12308</v>
      </c>
    </row>
    <row r="5163" spans="2:16" ht="38" thickBot="1">
      <c r="B5163" s="14">
        <v>1983</v>
      </c>
      <c r="P5163" s="165" t="s">
        <v>12309</v>
      </c>
    </row>
    <row r="5164" spans="2:16" ht="50.5" thickBot="1">
      <c r="B5164" s="14">
        <v>1984</v>
      </c>
      <c r="P5164" s="165" t="s">
        <v>12310</v>
      </c>
    </row>
    <row r="5165" spans="2:16" ht="25.5" thickBot="1">
      <c r="B5165" s="14">
        <v>1985</v>
      </c>
      <c r="P5165" s="165" t="s">
        <v>12311</v>
      </c>
    </row>
    <row r="5166" spans="2:16" ht="25.5" thickBot="1">
      <c r="B5166" s="14">
        <v>1986</v>
      </c>
      <c r="P5166" s="165" t="s">
        <v>12312</v>
      </c>
    </row>
    <row r="5167" spans="2:16" ht="18.5" thickBot="1">
      <c r="B5167" s="14">
        <v>1987</v>
      </c>
      <c r="P5167" s="165" t="s">
        <v>12313</v>
      </c>
    </row>
    <row r="5168" spans="2:16" ht="50.5" thickBot="1">
      <c r="B5168" s="14">
        <v>1988</v>
      </c>
      <c r="P5168" s="165" t="s">
        <v>12314</v>
      </c>
    </row>
    <row r="5169" spans="2:16" ht="25.5" thickBot="1">
      <c r="B5169" s="14">
        <v>1989</v>
      </c>
      <c r="P5169" s="165" t="s">
        <v>12315</v>
      </c>
    </row>
    <row r="5170" spans="2:16" ht="38" thickBot="1">
      <c r="B5170" s="14">
        <v>1990</v>
      </c>
      <c r="P5170" s="165" t="s">
        <v>12316</v>
      </c>
    </row>
    <row r="5171" spans="2:16" ht="18.5" thickBot="1">
      <c r="B5171" s="14">
        <v>1991</v>
      </c>
      <c r="P5171" s="165" t="s">
        <v>12317</v>
      </c>
    </row>
    <row r="5172" spans="2:16" ht="25.5" thickBot="1">
      <c r="B5172" s="14">
        <v>1992</v>
      </c>
      <c r="P5172" s="165" t="s">
        <v>12318</v>
      </c>
    </row>
    <row r="5173" spans="2:16" ht="25.5" thickBot="1">
      <c r="B5173" s="14">
        <v>1993</v>
      </c>
      <c r="P5173" s="165" t="s">
        <v>12319</v>
      </c>
    </row>
    <row r="5174" spans="2:16" ht="63" thickBot="1">
      <c r="B5174" s="14">
        <v>1994</v>
      </c>
      <c r="P5174" s="165" t="s">
        <v>12320</v>
      </c>
    </row>
    <row r="5175" spans="2:16" ht="50.5" thickBot="1">
      <c r="B5175" s="14">
        <v>1995</v>
      </c>
      <c r="P5175" s="165" t="s">
        <v>12321</v>
      </c>
    </row>
    <row r="5176" spans="2:16" ht="25.5" thickBot="1">
      <c r="B5176" s="14">
        <v>1996</v>
      </c>
      <c r="P5176" s="165" t="s">
        <v>12322</v>
      </c>
    </row>
    <row r="5177" spans="2:16" ht="25.5" thickBot="1">
      <c r="B5177" s="14">
        <v>1997</v>
      </c>
      <c r="P5177" s="165" t="s">
        <v>12323</v>
      </c>
    </row>
    <row r="5178" spans="2:16" ht="25.5" thickBot="1">
      <c r="B5178" s="14">
        <v>1998</v>
      </c>
      <c r="P5178" s="165" t="s">
        <v>12324</v>
      </c>
    </row>
    <row r="5179" spans="2:16" ht="18.5" thickBot="1">
      <c r="B5179" s="14">
        <v>1999</v>
      </c>
      <c r="P5179" s="165" t="s">
        <v>12325</v>
      </c>
    </row>
    <row r="5180" spans="2:16" ht="25.5" thickBot="1">
      <c r="B5180" s="14">
        <v>2000</v>
      </c>
      <c r="P5180" s="165" t="s">
        <v>12326</v>
      </c>
    </row>
    <row r="5181" spans="2:16" ht="25.5" thickBot="1">
      <c r="B5181" s="14">
        <v>2001</v>
      </c>
      <c r="P5181" s="165" t="s">
        <v>12327</v>
      </c>
    </row>
    <row r="5182" spans="2:16" ht="25.5" thickBot="1">
      <c r="B5182" s="14">
        <v>2002</v>
      </c>
      <c r="P5182" s="165" t="s">
        <v>12328</v>
      </c>
    </row>
    <row r="5183" spans="2:16" ht="25.5" thickBot="1">
      <c r="B5183" s="14">
        <v>2003</v>
      </c>
      <c r="P5183" s="165" t="s">
        <v>12329</v>
      </c>
    </row>
    <row r="5184" spans="2:16" ht="18.5" thickBot="1">
      <c r="B5184" s="14">
        <v>2004</v>
      </c>
      <c r="P5184" s="165" t="s">
        <v>12330</v>
      </c>
    </row>
    <row r="5185" spans="2:16" ht="50.5" thickBot="1">
      <c r="B5185" s="14">
        <v>2005</v>
      </c>
      <c r="P5185" s="165" t="s">
        <v>12331</v>
      </c>
    </row>
    <row r="5186" spans="2:16" ht="50.5" thickBot="1">
      <c r="B5186" s="14">
        <v>2006</v>
      </c>
      <c r="P5186" s="165" t="s">
        <v>12332</v>
      </c>
    </row>
    <row r="5187" spans="2:16" ht="25.5" thickBot="1">
      <c r="B5187" s="14">
        <v>2007</v>
      </c>
      <c r="P5187" s="165" t="s">
        <v>12333</v>
      </c>
    </row>
    <row r="5188" spans="2:16" ht="25.5" thickBot="1">
      <c r="B5188" s="14">
        <v>2008</v>
      </c>
      <c r="P5188" s="165" t="s">
        <v>12334</v>
      </c>
    </row>
    <row r="5189" spans="2:16" ht="25.5" thickBot="1">
      <c r="B5189" s="14">
        <v>2009</v>
      </c>
      <c r="P5189" s="165" t="s">
        <v>12335</v>
      </c>
    </row>
    <row r="5190" spans="2:16" ht="25.5" thickBot="1">
      <c r="B5190" s="14">
        <v>2010</v>
      </c>
      <c r="P5190" s="165" t="s">
        <v>12336</v>
      </c>
    </row>
    <row r="5191" spans="2:16" ht="38" thickBot="1">
      <c r="B5191" s="14">
        <v>2011</v>
      </c>
      <c r="P5191" s="165" t="s">
        <v>12337</v>
      </c>
    </row>
    <row r="5192" spans="2:16" ht="38" thickBot="1">
      <c r="B5192" s="14">
        <v>2012</v>
      </c>
      <c r="P5192" s="165" t="s">
        <v>12338</v>
      </c>
    </row>
    <row r="5193" spans="2:16" ht="25.5" thickBot="1">
      <c r="B5193" s="14">
        <v>2013</v>
      </c>
      <c r="P5193" s="165" t="s">
        <v>12339</v>
      </c>
    </row>
    <row r="5194" spans="2:16" ht="25.5" thickBot="1">
      <c r="B5194" s="14">
        <v>2014</v>
      </c>
      <c r="P5194" s="165" t="s">
        <v>12340</v>
      </c>
    </row>
    <row r="5195" spans="2:16" ht="38" thickBot="1">
      <c r="B5195" s="14">
        <v>2015</v>
      </c>
      <c r="P5195" s="165" t="s">
        <v>12341</v>
      </c>
    </row>
    <row r="5196" spans="2:16" ht="50.5" thickBot="1">
      <c r="B5196" s="14">
        <v>2016</v>
      </c>
      <c r="P5196" s="165" t="s">
        <v>12342</v>
      </c>
    </row>
    <row r="5197" spans="2:16" ht="38" thickBot="1">
      <c r="B5197" s="14">
        <v>2017</v>
      </c>
      <c r="P5197" s="165" t="s">
        <v>12338</v>
      </c>
    </row>
    <row r="5198" spans="2:16" ht="18.5" thickBot="1">
      <c r="B5198" s="14">
        <v>2018</v>
      </c>
      <c r="P5198" s="165" t="s">
        <v>12343</v>
      </c>
    </row>
    <row r="5199" spans="2:16" ht="18.5" thickBot="1">
      <c r="B5199" s="14">
        <v>2019</v>
      </c>
      <c r="P5199" s="165" t="s">
        <v>12344</v>
      </c>
    </row>
    <row r="5200" spans="2:16" ht="88" thickBot="1">
      <c r="B5200" s="14">
        <v>2020</v>
      </c>
      <c r="P5200" s="165" t="s">
        <v>12345</v>
      </c>
    </row>
    <row r="5201" spans="2:16" ht="25.5" thickBot="1">
      <c r="B5201" s="14">
        <v>2021</v>
      </c>
      <c r="P5201" s="165" t="s">
        <v>12346</v>
      </c>
    </row>
    <row r="5202" spans="2:16" ht="50.5" thickBot="1">
      <c r="B5202" s="14">
        <v>2022</v>
      </c>
      <c r="P5202" s="165" t="s">
        <v>12347</v>
      </c>
    </row>
    <row r="5203" spans="2:16" ht="50.5" thickBot="1">
      <c r="B5203" s="14">
        <v>2023</v>
      </c>
      <c r="P5203" s="165" t="s">
        <v>12348</v>
      </c>
    </row>
    <row r="5204" spans="2:16" ht="50.5" thickBot="1">
      <c r="B5204" s="14">
        <v>2024</v>
      </c>
      <c r="P5204" s="165" t="s">
        <v>12349</v>
      </c>
    </row>
    <row r="5205" spans="2:16" ht="50.5" thickBot="1">
      <c r="B5205" s="14">
        <v>2025</v>
      </c>
      <c r="P5205" s="165" t="s">
        <v>12350</v>
      </c>
    </row>
    <row r="5206" spans="2:16" ht="38" thickBot="1">
      <c r="B5206" s="14">
        <v>2026</v>
      </c>
      <c r="P5206" s="165" t="s">
        <v>12351</v>
      </c>
    </row>
    <row r="5207" spans="2:16" ht="63" thickBot="1">
      <c r="B5207" s="14">
        <v>2027</v>
      </c>
      <c r="P5207" s="165" t="s">
        <v>12352</v>
      </c>
    </row>
    <row r="5208" spans="2:16" ht="63" thickBot="1">
      <c r="B5208" s="14">
        <v>2028</v>
      </c>
      <c r="P5208" s="165" t="s">
        <v>12353</v>
      </c>
    </row>
    <row r="5209" spans="2:16" ht="50.5" thickBot="1">
      <c r="B5209" s="14">
        <v>2029</v>
      </c>
      <c r="P5209" s="165" t="s">
        <v>12354</v>
      </c>
    </row>
    <row r="5210" spans="2:16" ht="50.5" thickBot="1">
      <c r="B5210" s="14">
        <v>2030</v>
      </c>
      <c r="P5210" s="165" t="s">
        <v>12355</v>
      </c>
    </row>
    <row r="5211" spans="2:16" ht="50.5" thickBot="1">
      <c r="B5211" s="14">
        <v>2031</v>
      </c>
      <c r="P5211" s="165" t="s">
        <v>12356</v>
      </c>
    </row>
    <row r="5212" spans="2:16" ht="25.5" thickBot="1">
      <c r="B5212" s="14">
        <v>2032</v>
      </c>
      <c r="P5212" s="165" t="s">
        <v>12357</v>
      </c>
    </row>
    <row r="5213" spans="2:16" ht="38" thickBot="1">
      <c r="B5213" s="14">
        <v>2033</v>
      </c>
      <c r="P5213" s="165" t="s">
        <v>12358</v>
      </c>
    </row>
    <row r="5214" spans="2:16" ht="50.5" thickBot="1">
      <c r="B5214" s="14">
        <v>2034</v>
      </c>
      <c r="P5214" s="165" t="s">
        <v>12359</v>
      </c>
    </row>
    <row r="5215" spans="2:16" ht="50.5" thickBot="1">
      <c r="B5215" s="14">
        <v>2035</v>
      </c>
      <c r="P5215" s="165" t="s">
        <v>12360</v>
      </c>
    </row>
    <row r="5216" spans="2:16" ht="50.5" thickBot="1">
      <c r="B5216" s="14">
        <v>2036</v>
      </c>
      <c r="P5216" s="165" t="s">
        <v>12361</v>
      </c>
    </row>
    <row r="5217" spans="2:16" ht="25.5" thickBot="1">
      <c r="B5217" s="14">
        <v>2037</v>
      </c>
      <c r="P5217" s="165" t="s">
        <v>12362</v>
      </c>
    </row>
    <row r="5218" spans="2:16" ht="18.5" thickBot="1">
      <c r="B5218" s="14">
        <v>2038</v>
      </c>
      <c r="P5218" s="165" t="s">
        <v>10427</v>
      </c>
    </row>
    <row r="5219" spans="2:16" ht="25.5" thickBot="1">
      <c r="B5219" s="14">
        <v>2039</v>
      </c>
      <c r="P5219" s="165" t="s">
        <v>12363</v>
      </c>
    </row>
    <row r="5220" spans="2:16" ht="25.5" thickBot="1">
      <c r="B5220" s="14">
        <v>2040</v>
      </c>
      <c r="P5220" s="165" t="s">
        <v>12364</v>
      </c>
    </row>
    <row r="5221" spans="2:16" ht="38" thickBot="1">
      <c r="B5221" s="14">
        <v>2041</v>
      </c>
      <c r="P5221" s="165" t="s">
        <v>12365</v>
      </c>
    </row>
    <row r="5222" spans="2:16" ht="25.5" thickBot="1">
      <c r="B5222" s="14">
        <v>2042</v>
      </c>
      <c r="P5222" s="165" t="s">
        <v>12366</v>
      </c>
    </row>
    <row r="5223" spans="2:16" ht="25.5" thickBot="1">
      <c r="B5223" s="14">
        <v>2043</v>
      </c>
      <c r="P5223" s="165" t="s">
        <v>12367</v>
      </c>
    </row>
    <row r="5224" spans="2:16" ht="25.5" thickBot="1">
      <c r="B5224" s="14">
        <v>2044</v>
      </c>
      <c r="P5224" s="165" t="s">
        <v>12368</v>
      </c>
    </row>
    <row r="5225" spans="2:16" ht="18.5" thickBot="1">
      <c r="B5225" s="14">
        <v>2045</v>
      </c>
      <c r="P5225" s="165" t="s">
        <v>12369</v>
      </c>
    </row>
    <row r="5226" spans="2:16" ht="18.5" thickBot="1">
      <c r="B5226" s="14">
        <v>2046</v>
      </c>
      <c r="P5226" s="165" t="s">
        <v>12370</v>
      </c>
    </row>
    <row r="5227" spans="2:16" ht="25.5" thickBot="1">
      <c r="B5227" s="14">
        <v>2047</v>
      </c>
      <c r="P5227" s="165" t="s">
        <v>12371</v>
      </c>
    </row>
    <row r="5228" spans="2:16" ht="18.5" thickBot="1">
      <c r="B5228" s="14">
        <v>2048</v>
      </c>
      <c r="P5228" s="165" t="s">
        <v>12372</v>
      </c>
    </row>
    <row r="5229" spans="2:16" ht="25.5" thickBot="1">
      <c r="B5229" s="14">
        <v>2049</v>
      </c>
      <c r="P5229" s="165" t="s">
        <v>12373</v>
      </c>
    </row>
    <row r="5230" spans="2:16" ht="38" thickBot="1">
      <c r="B5230" s="14">
        <v>2050</v>
      </c>
      <c r="P5230" s="165" t="s">
        <v>12374</v>
      </c>
    </row>
    <row r="5231" spans="2:16" ht="25.5" thickBot="1">
      <c r="B5231" s="14">
        <v>2051</v>
      </c>
      <c r="P5231" s="165" t="s">
        <v>12375</v>
      </c>
    </row>
    <row r="5232" spans="2:16" ht="50.5" thickBot="1">
      <c r="B5232" s="14">
        <v>2052</v>
      </c>
      <c r="P5232" s="165" t="s">
        <v>12376</v>
      </c>
    </row>
    <row r="5233" spans="2:16" ht="18.5" thickBot="1">
      <c r="B5233" s="14">
        <v>2053</v>
      </c>
      <c r="P5233" s="165" t="s">
        <v>12377</v>
      </c>
    </row>
    <row r="5234" spans="2:16" ht="18.5" thickBot="1">
      <c r="B5234" s="14">
        <v>2054</v>
      </c>
      <c r="P5234" s="165" t="s">
        <v>12378</v>
      </c>
    </row>
    <row r="5235" spans="2:16" ht="38" thickBot="1">
      <c r="B5235" s="14">
        <v>2055</v>
      </c>
      <c r="P5235" s="165" t="s">
        <v>12379</v>
      </c>
    </row>
    <row r="5236" spans="2:16" ht="50.5" thickBot="1">
      <c r="B5236" s="14">
        <v>2056</v>
      </c>
      <c r="P5236" s="165" t="s">
        <v>12380</v>
      </c>
    </row>
    <row r="5237" spans="2:16" ht="25.5" thickBot="1">
      <c r="B5237" s="14">
        <v>2057</v>
      </c>
      <c r="P5237" s="165" t="s">
        <v>12381</v>
      </c>
    </row>
    <row r="5238" spans="2:16" ht="25.5" thickBot="1">
      <c r="B5238" s="14">
        <v>2058</v>
      </c>
      <c r="P5238" s="165" t="s">
        <v>12382</v>
      </c>
    </row>
    <row r="5239" spans="2:16" ht="25.5" thickBot="1">
      <c r="B5239" s="14">
        <v>2059</v>
      </c>
      <c r="P5239" s="165" t="s">
        <v>12383</v>
      </c>
    </row>
    <row r="5240" spans="2:16" ht="18.5" thickBot="1">
      <c r="B5240" s="14">
        <v>2060</v>
      </c>
      <c r="P5240" s="165" t="s">
        <v>12384</v>
      </c>
    </row>
    <row r="5241" spans="2:16" ht="18.5" thickBot="1">
      <c r="B5241" s="14">
        <v>2061</v>
      </c>
      <c r="P5241" s="165" t="s">
        <v>12385</v>
      </c>
    </row>
    <row r="5242" spans="2:16" ht="25.5" thickBot="1">
      <c r="B5242" s="14">
        <v>2062</v>
      </c>
      <c r="P5242" s="165" t="s">
        <v>12386</v>
      </c>
    </row>
    <row r="5243" spans="2:16" ht="25.5" thickBot="1">
      <c r="B5243" s="14">
        <v>2063</v>
      </c>
      <c r="P5243" s="165" t="s">
        <v>12387</v>
      </c>
    </row>
    <row r="5244" spans="2:16" ht="38" thickBot="1">
      <c r="B5244" s="14">
        <v>2064</v>
      </c>
      <c r="P5244" s="165" t="s">
        <v>12388</v>
      </c>
    </row>
    <row r="5245" spans="2:16" ht="25.5" thickBot="1">
      <c r="B5245" s="14">
        <v>2065</v>
      </c>
      <c r="P5245" s="165" t="s">
        <v>12389</v>
      </c>
    </row>
    <row r="5246" spans="2:16" ht="38" thickBot="1">
      <c r="B5246" s="14">
        <v>2066</v>
      </c>
      <c r="P5246" s="165" t="s">
        <v>12390</v>
      </c>
    </row>
    <row r="5247" spans="2:16" ht="63" thickBot="1">
      <c r="B5247" s="14">
        <v>2067</v>
      </c>
      <c r="P5247" s="165" t="s">
        <v>12391</v>
      </c>
    </row>
    <row r="5248" spans="2:16" ht="75.5" thickBot="1">
      <c r="B5248" s="14">
        <v>2068</v>
      </c>
      <c r="P5248" s="165" t="s">
        <v>12392</v>
      </c>
    </row>
    <row r="5249" spans="2:16" ht="75.5" thickBot="1">
      <c r="B5249" s="14">
        <v>2069</v>
      </c>
      <c r="P5249" s="165" t="s">
        <v>12393</v>
      </c>
    </row>
    <row r="5250" spans="2:16" ht="63" thickBot="1">
      <c r="B5250" s="14">
        <v>2070</v>
      </c>
      <c r="P5250" s="165" t="s">
        <v>12394</v>
      </c>
    </row>
    <row r="5251" spans="2:16" ht="50.5" thickBot="1">
      <c r="B5251" s="14">
        <v>2071</v>
      </c>
      <c r="P5251" s="165" t="s">
        <v>12395</v>
      </c>
    </row>
    <row r="5252" spans="2:16" ht="38" thickBot="1">
      <c r="B5252" s="14">
        <v>2072</v>
      </c>
      <c r="P5252" s="165" t="s">
        <v>12396</v>
      </c>
    </row>
    <row r="5253" spans="2:16" ht="50.5" thickBot="1">
      <c r="B5253" s="14">
        <v>2073</v>
      </c>
      <c r="P5253" s="165" t="s">
        <v>12397</v>
      </c>
    </row>
    <row r="5254" spans="2:16" ht="75.5" thickBot="1">
      <c r="B5254" s="14">
        <v>2074</v>
      </c>
      <c r="P5254" s="165" t="s">
        <v>12398</v>
      </c>
    </row>
    <row r="5255" spans="2:16" ht="75.5" thickBot="1">
      <c r="B5255" s="14">
        <v>2075</v>
      </c>
      <c r="P5255" s="165" t="s">
        <v>12399</v>
      </c>
    </row>
    <row r="5256" spans="2:16" ht="63" thickBot="1">
      <c r="B5256" s="14">
        <v>2076</v>
      </c>
      <c r="P5256" s="165" t="s">
        <v>12400</v>
      </c>
    </row>
    <row r="5257" spans="2:16" ht="63" thickBot="1">
      <c r="B5257" s="14">
        <v>2077</v>
      </c>
      <c r="P5257" s="165" t="s">
        <v>12401</v>
      </c>
    </row>
    <row r="5258" spans="2:16" ht="38" thickBot="1">
      <c r="B5258" s="14">
        <v>2078</v>
      </c>
      <c r="P5258" s="165" t="s">
        <v>12402</v>
      </c>
    </row>
    <row r="5259" spans="2:16" ht="18.5" thickBot="1">
      <c r="B5259" s="14">
        <v>2079</v>
      </c>
      <c r="P5259" s="165" t="s">
        <v>12403</v>
      </c>
    </row>
    <row r="5260" spans="2:16" ht="38" thickBot="1">
      <c r="B5260" s="14">
        <v>2080</v>
      </c>
      <c r="P5260" s="165" t="s">
        <v>12404</v>
      </c>
    </row>
    <row r="5261" spans="2:16" ht="38" thickBot="1">
      <c r="B5261" s="14">
        <v>2081</v>
      </c>
      <c r="P5261" s="165" t="s">
        <v>12405</v>
      </c>
    </row>
    <row r="5262" spans="2:16" ht="25.5" thickBot="1">
      <c r="B5262" s="14">
        <v>2082</v>
      </c>
      <c r="P5262" s="165" t="s">
        <v>12406</v>
      </c>
    </row>
    <row r="5263" spans="2:16" ht="25.5" thickBot="1">
      <c r="B5263" s="14">
        <v>2083</v>
      </c>
      <c r="P5263" s="165" t="s">
        <v>12407</v>
      </c>
    </row>
    <row r="5264" spans="2:16" ht="25.5" thickBot="1">
      <c r="B5264" s="14">
        <v>2084</v>
      </c>
      <c r="P5264" s="165" t="s">
        <v>12408</v>
      </c>
    </row>
    <row r="5265" spans="2:16" ht="75.5" thickBot="1">
      <c r="B5265" s="14">
        <v>2085</v>
      </c>
      <c r="P5265" s="165" t="s">
        <v>12409</v>
      </c>
    </row>
    <row r="5266" spans="2:16" ht="63" thickBot="1">
      <c r="B5266" s="14">
        <v>2086</v>
      </c>
      <c r="P5266" s="165" t="s">
        <v>12410</v>
      </c>
    </row>
    <row r="5267" spans="2:16" ht="50.5" thickBot="1">
      <c r="B5267" s="14">
        <v>2087</v>
      </c>
      <c r="P5267" s="165" t="s">
        <v>12411</v>
      </c>
    </row>
    <row r="5268" spans="2:16" ht="50.5" thickBot="1">
      <c r="B5268" s="14">
        <v>2088</v>
      </c>
      <c r="P5268" s="165" t="s">
        <v>12412</v>
      </c>
    </row>
    <row r="5269" spans="2:16" ht="50.5" thickBot="1">
      <c r="B5269" s="14">
        <v>2089</v>
      </c>
      <c r="P5269" s="165" t="s">
        <v>12413</v>
      </c>
    </row>
    <row r="5270" spans="2:16" ht="25.5" thickBot="1">
      <c r="B5270" s="14">
        <v>2090</v>
      </c>
      <c r="P5270" s="165" t="s">
        <v>12414</v>
      </c>
    </row>
    <row r="5271" spans="2:16" ht="50.5" thickBot="1">
      <c r="B5271" s="14">
        <v>2091</v>
      </c>
      <c r="P5271" s="165" t="s">
        <v>12415</v>
      </c>
    </row>
    <row r="5272" spans="2:16" ht="38" thickBot="1">
      <c r="B5272" s="14">
        <v>2092</v>
      </c>
      <c r="P5272" s="165" t="s">
        <v>12416</v>
      </c>
    </row>
    <row r="5273" spans="2:16" ht="38" thickBot="1">
      <c r="B5273" s="14">
        <v>2093</v>
      </c>
      <c r="P5273" s="165" t="s">
        <v>12417</v>
      </c>
    </row>
    <row r="5274" spans="2:16" ht="38" thickBot="1">
      <c r="B5274" s="14">
        <v>2094</v>
      </c>
      <c r="P5274" s="165" t="s">
        <v>12418</v>
      </c>
    </row>
    <row r="5275" spans="2:16" ht="38" thickBot="1">
      <c r="B5275" s="14">
        <v>2095</v>
      </c>
      <c r="P5275" s="165" t="s">
        <v>12419</v>
      </c>
    </row>
    <row r="5276" spans="2:16" ht="38" thickBot="1">
      <c r="B5276" s="14">
        <v>2096</v>
      </c>
      <c r="P5276" s="165" t="s">
        <v>12420</v>
      </c>
    </row>
    <row r="5277" spans="2:16" ht="18.5" thickBot="1">
      <c r="B5277" s="14">
        <v>2097</v>
      </c>
      <c r="P5277" s="165" t="s">
        <v>12421</v>
      </c>
    </row>
    <row r="5278" spans="2:16" ht="25.5" thickBot="1">
      <c r="B5278" s="14">
        <v>2098</v>
      </c>
      <c r="P5278" s="165" t="s">
        <v>12422</v>
      </c>
    </row>
    <row r="5279" spans="2:16" ht="50.5" thickBot="1">
      <c r="B5279" s="14">
        <v>2099</v>
      </c>
      <c r="P5279" s="165" t="s">
        <v>12423</v>
      </c>
    </row>
    <row r="5280" spans="2:16" ht="38" thickBot="1">
      <c r="B5280" s="14">
        <v>2100</v>
      </c>
      <c r="P5280" s="165" t="s">
        <v>12424</v>
      </c>
    </row>
    <row r="5281" spans="2:16" ht="25.5" thickBot="1">
      <c r="B5281" s="14">
        <v>2101</v>
      </c>
      <c r="P5281" s="165" t="s">
        <v>12425</v>
      </c>
    </row>
    <row r="5282" spans="2:16" ht="63" thickBot="1">
      <c r="B5282" s="14">
        <v>2102</v>
      </c>
      <c r="P5282" s="165" t="s">
        <v>12426</v>
      </c>
    </row>
    <row r="5283" spans="2:16" ht="25.5" thickBot="1">
      <c r="B5283" s="14">
        <v>2103</v>
      </c>
      <c r="P5283" s="165" t="s">
        <v>12427</v>
      </c>
    </row>
    <row r="5284" spans="2:16" ht="25.5" thickBot="1">
      <c r="B5284" s="14">
        <v>2104</v>
      </c>
      <c r="P5284" s="165" t="s">
        <v>12428</v>
      </c>
    </row>
    <row r="5285" spans="2:16" ht="25.5" thickBot="1">
      <c r="B5285" s="14">
        <v>2105</v>
      </c>
      <c r="P5285" s="165" t="s">
        <v>12429</v>
      </c>
    </row>
    <row r="5286" spans="2:16" ht="25.5" thickBot="1">
      <c r="B5286" s="14">
        <v>2106</v>
      </c>
      <c r="P5286" s="165" t="s">
        <v>12430</v>
      </c>
    </row>
    <row r="5287" spans="2:16" ht="50.5" thickBot="1">
      <c r="B5287" s="14">
        <v>2107</v>
      </c>
      <c r="P5287" s="165" t="s">
        <v>12431</v>
      </c>
    </row>
    <row r="5288" spans="2:16" ht="18.5" thickBot="1">
      <c r="B5288" s="14">
        <v>2108</v>
      </c>
      <c r="P5288" s="165" t="s">
        <v>12432</v>
      </c>
    </row>
    <row r="5289" spans="2:16" ht="50.5" thickBot="1">
      <c r="B5289" s="14">
        <v>2109</v>
      </c>
      <c r="P5289" s="165" t="s">
        <v>12433</v>
      </c>
    </row>
    <row r="5290" spans="2:16" ht="25.5" thickBot="1">
      <c r="B5290" s="14">
        <v>2110</v>
      </c>
      <c r="P5290" s="165" t="s">
        <v>12434</v>
      </c>
    </row>
    <row r="5291" spans="2:16" ht="75.5" thickBot="1">
      <c r="B5291" s="14">
        <v>2111</v>
      </c>
      <c r="P5291" s="165" t="s">
        <v>12435</v>
      </c>
    </row>
    <row r="5292" spans="2:16" ht="25.5" thickBot="1">
      <c r="B5292" s="14">
        <v>2112</v>
      </c>
      <c r="P5292" s="165" t="s">
        <v>12425</v>
      </c>
    </row>
    <row r="5293" spans="2:16" ht="38" thickBot="1">
      <c r="B5293" s="14">
        <v>2113</v>
      </c>
      <c r="P5293" s="165" t="s">
        <v>12436</v>
      </c>
    </row>
    <row r="5294" spans="2:16" ht="18.5" thickBot="1">
      <c r="B5294" s="14">
        <v>2114</v>
      </c>
      <c r="P5294" s="165" t="s">
        <v>12437</v>
      </c>
    </row>
    <row r="5295" spans="2:16" ht="50.5" thickBot="1">
      <c r="B5295" s="14">
        <v>2115</v>
      </c>
      <c r="P5295" s="165" t="s">
        <v>12438</v>
      </c>
    </row>
    <row r="5296" spans="2:16" ht="88" thickBot="1">
      <c r="B5296" s="14">
        <v>2116</v>
      </c>
      <c r="P5296" s="165" t="s">
        <v>12439</v>
      </c>
    </row>
    <row r="5297" spans="2:16" ht="63" thickBot="1">
      <c r="B5297" s="14">
        <v>2117</v>
      </c>
      <c r="P5297" s="165" t="s">
        <v>12440</v>
      </c>
    </row>
    <row r="5298" spans="2:16" ht="75.5" thickBot="1">
      <c r="B5298" s="14">
        <v>2118</v>
      </c>
      <c r="P5298" s="165" t="s">
        <v>12441</v>
      </c>
    </row>
    <row r="5299" spans="2:16" ht="25.5" thickBot="1">
      <c r="B5299" s="14">
        <v>2119</v>
      </c>
      <c r="P5299" s="165" t="s">
        <v>12442</v>
      </c>
    </row>
    <row r="5300" spans="2:16" ht="38" thickBot="1">
      <c r="B5300" s="14">
        <v>2120</v>
      </c>
      <c r="P5300" s="165" t="s">
        <v>12443</v>
      </c>
    </row>
    <row r="5301" spans="2:16" ht="25.5" thickBot="1">
      <c r="B5301" s="14">
        <v>2121</v>
      </c>
      <c r="P5301" s="165" t="s">
        <v>12444</v>
      </c>
    </row>
    <row r="5302" spans="2:16" ht="18.5" thickBot="1">
      <c r="B5302" s="14">
        <v>2122</v>
      </c>
      <c r="P5302" s="165" t="s">
        <v>12445</v>
      </c>
    </row>
    <row r="5303" spans="2:16" ht="38" thickBot="1">
      <c r="B5303" s="14">
        <v>2123</v>
      </c>
      <c r="P5303" s="165" t="s">
        <v>12446</v>
      </c>
    </row>
    <row r="5304" spans="2:16" ht="25.5" thickBot="1">
      <c r="B5304" s="14">
        <v>2124</v>
      </c>
      <c r="P5304" s="165" t="s">
        <v>12447</v>
      </c>
    </row>
    <row r="5305" spans="2:16" ht="18.5" thickBot="1">
      <c r="B5305" s="14">
        <v>2125</v>
      </c>
      <c r="P5305" s="165" t="s">
        <v>12448</v>
      </c>
    </row>
    <row r="5306" spans="2:16" ht="38" thickBot="1">
      <c r="B5306" s="14">
        <v>2126</v>
      </c>
      <c r="P5306" s="165" t="s">
        <v>12449</v>
      </c>
    </row>
    <row r="5307" spans="2:16" ht="18.5" thickBot="1">
      <c r="B5307" s="14">
        <v>2127</v>
      </c>
      <c r="P5307" s="165" t="s">
        <v>12450</v>
      </c>
    </row>
    <row r="5308" spans="2:16" ht="25.5" thickBot="1">
      <c r="B5308" s="14">
        <v>2128</v>
      </c>
      <c r="P5308" s="165" t="s">
        <v>12451</v>
      </c>
    </row>
    <row r="5309" spans="2:16" ht="25.5" thickBot="1">
      <c r="B5309" s="14">
        <v>2129</v>
      </c>
      <c r="P5309" s="165" t="s">
        <v>4039</v>
      </c>
    </row>
    <row r="5310" spans="2:16" ht="75.5" thickBot="1">
      <c r="B5310" s="14">
        <v>2130</v>
      </c>
      <c r="P5310" s="165" t="s">
        <v>12452</v>
      </c>
    </row>
    <row r="5311" spans="2:16" ht="25.5" thickBot="1">
      <c r="B5311" s="14">
        <v>2131</v>
      </c>
      <c r="P5311" s="165" t="s">
        <v>12442</v>
      </c>
    </row>
    <row r="5312" spans="2:16" ht="38" thickBot="1">
      <c r="B5312" s="14">
        <v>2132</v>
      </c>
      <c r="P5312" s="165" t="s">
        <v>12453</v>
      </c>
    </row>
    <row r="5313" spans="2:16" ht="50.5" thickBot="1">
      <c r="B5313" s="14">
        <v>2133</v>
      </c>
      <c r="P5313" s="165" t="s">
        <v>12454</v>
      </c>
    </row>
    <row r="5314" spans="2:16" ht="63" thickBot="1">
      <c r="B5314" s="14">
        <v>2134</v>
      </c>
      <c r="P5314" s="165" t="s">
        <v>12455</v>
      </c>
    </row>
    <row r="5315" spans="2:16" ht="50.5" thickBot="1">
      <c r="B5315" s="14">
        <v>2135</v>
      </c>
      <c r="P5315" s="165" t="s">
        <v>12456</v>
      </c>
    </row>
    <row r="5316" spans="2:16" ht="25.5" thickBot="1">
      <c r="B5316" s="14">
        <v>2136</v>
      </c>
      <c r="P5316" s="165" t="s">
        <v>12457</v>
      </c>
    </row>
    <row r="5317" spans="2:16" ht="38" thickBot="1">
      <c r="B5317" s="14">
        <v>2137</v>
      </c>
      <c r="P5317" s="165" t="s">
        <v>12458</v>
      </c>
    </row>
    <row r="5318" spans="2:16" ht="50.5" thickBot="1">
      <c r="B5318" s="14">
        <v>2138</v>
      </c>
      <c r="P5318" s="165" t="s">
        <v>12459</v>
      </c>
    </row>
    <row r="5319" spans="2:16" ht="38" thickBot="1">
      <c r="B5319" s="14">
        <v>2139</v>
      </c>
      <c r="P5319" s="165" t="s">
        <v>12460</v>
      </c>
    </row>
    <row r="5320" spans="2:16" ht="50.5" thickBot="1">
      <c r="B5320" s="14">
        <v>2140</v>
      </c>
      <c r="P5320" s="165" t="s">
        <v>12461</v>
      </c>
    </row>
    <row r="5321" spans="2:16" ht="25.5" thickBot="1">
      <c r="B5321" s="14">
        <v>2141</v>
      </c>
      <c r="P5321" s="165" t="s">
        <v>12462</v>
      </c>
    </row>
    <row r="5322" spans="2:16" ht="38" thickBot="1">
      <c r="B5322" s="14">
        <v>2142</v>
      </c>
      <c r="P5322" s="165" t="s">
        <v>12463</v>
      </c>
    </row>
    <row r="5323" spans="2:16" ht="25.5" thickBot="1">
      <c r="B5323" s="14">
        <v>2143</v>
      </c>
      <c r="P5323" s="165" t="s">
        <v>12464</v>
      </c>
    </row>
    <row r="5324" spans="2:16" ht="25.5" thickBot="1">
      <c r="B5324" s="14">
        <v>2144</v>
      </c>
      <c r="P5324" s="165" t="s">
        <v>12465</v>
      </c>
    </row>
    <row r="5325" spans="2:16" ht="25.5" thickBot="1">
      <c r="B5325" s="14">
        <v>2145</v>
      </c>
      <c r="P5325" s="165" t="s">
        <v>12466</v>
      </c>
    </row>
    <row r="5326" spans="2:16" ht="18.5" thickBot="1">
      <c r="B5326" s="14">
        <v>2146</v>
      </c>
      <c r="P5326" s="165" t="s">
        <v>12467</v>
      </c>
    </row>
    <row r="5327" spans="2:16" ht="18.5" thickBot="1">
      <c r="B5327" s="14">
        <v>2147</v>
      </c>
      <c r="P5327" s="165" t="s">
        <v>12468</v>
      </c>
    </row>
    <row r="5328" spans="2:16" ht="18.5" thickBot="1">
      <c r="B5328" s="14">
        <v>2148</v>
      </c>
      <c r="P5328" s="165" t="s">
        <v>12469</v>
      </c>
    </row>
    <row r="5329" spans="2:16" ht="25.5" thickBot="1">
      <c r="B5329" s="14">
        <v>2149</v>
      </c>
      <c r="P5329" s="165" t="s">
        <v>12470</v>
      </c>
    </row>
    <row r="5330" spans="2:16" ht="50.5" thickBot="1">
      <c r="B5330" s="14">
        <v>2150</v>
      </c>
      <c r="P5330" s="165" t="s">
        <v>12471</v>
      </c>
    </row>
    <row r="5331" spans="2:16" ht="25.5" thickBot="1">
      <c r="B5331" s="14">
        <v>2151</v>
      </c>
      <c r="P5331" s="165" t="s">
        <v>12472</v>
      </c>
    </row>
    <row r="5332" spans="2:16" ht="38" thickBot="1">
      <c r="B5332" s="14">
        <v>2152</v>
      </c>
      <c r="P5332" s="165" t="s">
        <v>12473</v>
      </c>
    </row>
    <row r="5333" spans="2:16" ht="25.5" thickBot="1">
      <c r="B5333" s="14">
        <v>2153</v>
      </c>
      <c r="P5333" s="165" t="s">
        <v>12474</v>
      </c>
    </row>
    <row r="5334" spans="2:16" ht="25.5" thickBot="1">
      <c r="B5334" s="14">
        <v>2154</v>
      </c>
      <c r="P5334" s="165" t="s">
        <v>12475</v>
      </c>
    </row>
    <row r="5335" spans="2:16" ht="38" thickBot="1">
      <c r="B5335" s="14">
        <v>2155</v>
      </c>
      <c r="P5335" s="165" t="s">
        <v>12476</v>
      </c>
    </row>
    <row r="5336" spans="2:16" ht="25.5" thickBot="1">
      <c r="B5336" s="14">
        <v>2156</v>
      </c>
      <c r="P5336" s="165" t="s">
        <v>12474</v>
      </c>
    </row>
    <row r="5337" spans="2:16" ht="50.5" thickBot="1">
      <c r="B5337" s="14">
        <v>2157</v>
      </c>
      <c r="P5337" s="165" t="s">
        <v>12477</v>
      </c>
    </row>
    <row r="5338" spans="2:16" ht="25.5" thickBot="1">
      <c r="B5338" s="14">
        <v>2158</v>
      </c>
      <c r="P5338" s="165" t="s">
        <v>12478</v>
      </c>
    </row>
    <row r="5339" spans="2:16" ht="25.5" thickBot="1">
      <c r="B5339" s="14">
        <v>2159</v>
      </c>
      <c r="P5339" s="165" t="s">
        <v>12479</v>
      </c>
    </row>
    <row r="5340" spans="2:16" ht="50.5" thickBot="1">
      <c r="B5340" s="14">
        <v>2160</v>
      </c>
      <c r="P5340" s="165" t="s">
        <v>12480</v>
      </c>
    </row>
    <row r="5341" spans="2:16" ht="18.5" thickBot="1">
      <c r="B5341" s="14">
        <v>2161</v>
      </c>
      <c r="P5341" s="165" t="s">
        <v>12481</v>
      </c>
    </row>
    <row r="5342" spans="2:16" ht="18.5" thickBot="1">
      <c r="B5342" s="14">
        <v>2162</v>
      </c>
      <c r="P5342" s="165" t="s">
        <v>12482</v>
      </c>
    </row>
    <row r="5343" spans="2:16" ht="25.5" thickBot="1">
      <c r="B5343" s="14">
        <v>2163</v>
      </c>
      <c r="P5343" s="165" t="s">
        <v>12483</v>
      </c>
    </row>
    <row r="5344" spans="2:16" ht="25.5" thickBot="1">
      <c r="B5344" s="14">
        <v>2164</v>
      </c>
      <c r="P5344" s="165" t="s">
        <v>12484</v>
      </c>
    </row>
    <row r="5345" spans="2:16" ht="25.5" thickBot="1">
      <c r="B5345" s="14">
        <v>2165</v>
      </c>
      <c r="P5345" s="165" t="s">
        <v>12485</v>
      </c>
    </row>
    <row r="5346" spans="2:16" ht="25.5" thickBot="1">
      <c r="B5346" s="14">
        <v>2166</v>
      </c>
      <c r="P5346" s="165" t="s">
        <v>12486</v>
      </c>
    </row>
    <row r="5347" spans="2:16" ht="38" thickBot="1">
      <c r="B5347" s="14">
        <v>2167</v>
      </c>
      <c r="P5347" s="165" t="s">
        <v>12487</v>
      </c>
    </row>
    <row r="5348" spans="2:16" ht="25.5" thickBot="1">
      <c r="B5348" s="14">
        <v>2168</v>
      </c>
      <c r="P5348" s="165" t="s">
        <v>12488</v>
      </c>
    </row>
    <row r="5349" spans="2:16" ht="25.5" thickBot="1">
      <c r="B5349" s="14">
        <v>2169</v>
      </c>
      <c r="P5349" s="165" t="s">
        <v>12489</v>
      </c>
    </row>
    <row r="5350" spans="2:16" ht="38" thickBot="1">
      <c r="B5350" s="14">
        <v>2170</v>
      </c>
      <c r="P5350" s="165" t="s">
        <v>12490</v>
      </c>
    </row>
    <row r="5351" spans="2:16" ht="38" thickBot="1">
      <c r="B5351" s="14">
        <v>2171</v>
      </c>
      <c r="P5351" s="165" t="s">
        <v>12491</v>
      </c>
    </row>
    <row r="5352" spans="2:16" ht="38" thickBot="1">
      <c r="B5352" s="14">
        <v>2172</v>
      </c>
      <c r="P5352" s="165" t="s">
        <v>12492</v>
      </c>
    </row>
    <row r="5353" spans="2:16" ht="25.5" thickBot="1">
      <c r="B5353" s="14">
        <v>2173</v>
      </c>
      <c r="P5353" s="165" t="s">
        <v>12493</v>
      </c>
    </row>
    <row r="5354" spans="2:16" ht="38" thickBot="1">
      <c r="B5354" s="14">
        <v>2174</v>
      </c>
      <c r="P5354" s="165" t="s">
        <v>12494</v>
      </c>
    </row>
    <row r="5355" spans="2:16" ht="38" thickBot="1">
      <c r="B5355" s="14">
        <v>2175</v>
      </c>
      <c r="P5355" s="165" t="s">
        <v>12495</v>
      </c>
    </row>
    <row r="5356" spans="2:16" ht="38" thickBot="1">
      <c r="B5356" s="14">
        <v>2176</v>
      </c>
      <c r="P5356" s="165" t="s">
        <v>12496</v>
      </c>
    </row>
    <row r="5357" spans="2:16" ht="25.5" thickBot="1">
      <c r="B5357" s="14">
        <v>2177</v>
      </c>
      <c r="P5357" s="165" t="s">
        <v>12497</v>
      </c>
    </row>
    <row r="5358" spans="2:16" ht="38" thickBot="1">
      <c r="B5358" s="14">
        <v>2178</v>
      </c>
      <c r="P5358" s="165" t="s">
        <v>12498</v>
      </c>
    </row>
    <row r="5359" spans="2:16" ht="38" thickBot="1">
      <c r="B5359" s="14">
        <v>2179</v>
      </c>
      <c r="P5359" s="165" t="s">
        <v>12499</v>
      </c>
    </row>
    <row r="5360" spans="2:16" ht="25.5" thickBot="1">
      <c r="B5360" s="14">
        <v>2180</v>
      </c>
      <c r="P5360" s="165" t="s">
        <v>12500</v>
      </c>
    </row>
    <row r="5361" spans="2:16" ht="25.5" thickBot="1">
      <c r="B5361" s="14">
        <v>2181</v>
      </c>
      <c r="P5361" s="165" t="s">
        <v>12501</v>
      </c>
    </row>
    <row r="5362" spans="2:16" ht="38" thickBot="1">
      <c r="B5362" s="14">
        <v>2182</v>
      </c>
      <c r="P5362" s="165" t="s">
        <v>12502</v>
      </c>
    </row>
    <row r="5363" spans="2:16" ht="38" thickBot="1">
      <c r="B5363" s="14">
        <v>2183</v>
      </c>
      <c r="P5363" s="165" t="s">
        <v>12503</v>
      </c>
    </row>
    <row r="5364" spans="2:16" ht="50.5" thickBot="1">
      <c r="B5364" s="14">
        <v>2184</v>
      </c>
      <c r="P5364" s="165" t="s">
        <v>12504</v>
      </c>
    </row>
    <row r="5365" spans="2:16" ht="18.5" thickBot="1">
      <c r="B5365" s="14">
        <v>2185</v>
      </c>
      <c r="P5365" s="165" t="s">
        <v>12505</v>
      </c>
    </row>
    <row r="5366" spans="2:16" ht="25.5" thickBot="1">
      <c r="B5366" s="14">
        <v>2186</v>
      </c>
      <c r="P5366" s="165" t="s">
        <v>12506</v>
      </c>
    </row>
    <row r="5367" spans="2:16" ht="38" thickBot="1">
      <c r="B5367" s="14">
        <v>2187</v>
      </c>
      <c r="P5367" s="165" t="s">
        <v>12507</v>
      </c>
    </row>
    <row r="5368" spans="2:16" ht="63" thickBot="1">
      <c r="B5368" s="14">
        <v>2188</v>
      </c>
      <c r="P5368" s="165" t="s">
        <v>12508</v>
      </c>
    </row>
    <row r="5369" spans="2:16" ht="38" thickBot="1">
      <c r="B5369" s="14">
        <v>2189</v>
      </c>
      <c r="P5369" s="165" t="s">
        <v>12509</v>
      </c>
    </row>
    <row r="5370" spans="2:16" ht="38" thickBot="1">
      <c r="B5370" s="14">
        <v>2190</v>
      </c>
      <c r="P5370" s="165" t="s">
        <v>12510</v>
      </c>
    </row>
    <row r="5371" spans="2:16" ht="18.5" thickBot="1">
      <c r="B5371" s="14">
        <v>2191</v>
      </c>
      <c r="P5371" s="165" t="s">
        <v>12511</v>
      </c>
    </row>
    <row r="5372" spans="2:16" ht="25.5" thickBot="1">
      <c r="B5372" s="14">
        <v>2192</v>
      </c>
      <c r="P5372" s="165" t="s">
        <v>12512</v>
      </c>
    </row>
    <row r="5373" spans="2:16" ht="75.5" thickBot="1">
      <c r="B5373" s="14">
        <v>2193</v>
      </c>
      <c r="P5373" s="165" t="s">
        <v>12513</v>
      </c>
    </row>
    <row r="5374" spans="2:16" ht="63" thickBot="1">
      <c r="B5374" s="14">
        <v>2194</v>
      </c>
      <c r="P5374" s="165" t="s">
        <v>12514</v>
      </c>
    </row>
    <row r="5375" spans="2:16" ht="18.5" thickBot="1">
      <c r="B5375" s="14">
        <v>2195</v>
      </c>
      <c r="P5375" s="165" t="s">
        <v>12515</v>
      </c>
    </row>
    <row r="5376" spans="2:16" ht="18.5" thickBot="1">
      <c r="B5376" s="14">
        <v>2196</v>
      </c>
      <c r="P5376" s="165" t="s">
        <v>12516</v>
      </c>
    </row>
    <row r="5377" spans="2:16" ht="18.5" thickBot="1">
      <c r="B5377" s="14">
        <v>2197</v>
      </c>
      <c r="P5377" s="165" t="s">
        <v>12517</v>
      </c>
    </row>
    <row r="5378" spans="2:16" ht="38" thickBot="1">
      <c r="B5378" s="14">
        <v>2198</v>
      </c>
      <c r="P5378" s="165" t="s">
        <v>12518</v>
      </c>
    </row>
    <row r="5379" spans="2:16" ht="63" thickBot="1">
      <c r="B5379" s="14">
        <v>2199</v>
      </c>
      <c r="P5379" s="165" t="s">
        <v>12519</v>
      </c>
    </row>
    <row r="5380" spans="2:16" ht="50.5" thickBot="1">
      <c r="B5380" s="14">
        <v>2200</v>
      </c>
      <c r="P5380" s="165" t="s">
        <v>12520</v>
      </c>
    </row>
    <row r="5381" spans="2:16" ht="25.5" thickBot="1">
      <c r="B5381" s="14">
        <v>2201</v>
      </c>
      <c r="P5381" s="165" t="s">
        <v>12521</v>
      </c>
    </row>
    <row r="5382" spans="2:16" ht="25.5" thickBot="1">
      <c r="B5382" s="14">
        <v>2202</v>
      </c>
      <c r="P5382" s="165" t="s">
        <v>12522</v>
      </c>
    </row>
    <row r="5383" spans="2:16" ht="50.5" thickBot="1">
      <c r="B5383" s="14">
        <v>2203</v>
      </c>
      <c r="P5383" s="165" t="s">
        <v>12523</v>
      </c>
    </row>
    <row r="5384" spans="2:16" ht="50.5" thickBot="1">
      <c r="B5384" s="14">
        <v>2204</v>
      </c>
      <c r="P5384" s="165" t="s">
        <v>12524</v>
      </c>
    </row>
    <row r="5385" spans="2:16" ht="18.5" thickBot="1">
      <c r="B5385" s="14">
        <v>2205</v>
      </c>
      <c r="P5385" s="165" t="s">
        <v>12525</v>
      </c>
    </row>
    <row r="5386" spans="2:16" ht="18.5" thickBot="1">
      <c r="B5386" s="14">
        <v>2206</v>
      </c>
      <c r="P5386" s="165" t="s">
        <v>12526</v>
      </c>
    </row>
    <row r="5387" spans="2:16" ht="50.5" thickBot="1">
      <c r="B5387" s="14">
        <v>2207</v>
      </c>
      <c r="P5387" s="165" t="s">
        <v>12527</v>
      </c>
    </row>
    <row r="5388" spans="2:16" ht="75.5" thickBot="1">
      <c r="B5388" s="14">
        <v>2208</v>
      </c>
      <c r="P5388" s="165" t="s">
        <v>12528</v>
      </c>
    </row>
    <row r="5389" spans="2:16" ht="38" thickBot="1">
      <c r="B5389" s="14">
        <v>2209</v>
      </c>
      <c r="P5389" s="165" t="s">
        <v>12529</v>
      </c>
    </row>
    <row r="5390" spans="2:16" ht="50.5" thickBot="1">
      <c r="B5390" s="14">
        <v>2210</v>
      </c>
      <c r="P5390" s="165" t="s">
        <v>12530</v>
      </c>
    </row>
    <row r="5391" spans="2:16" ht="18.5" thickBot="1">
      <c r="B5391" s="14">
        <v>2211</v>
      </c>
      <c r="P5391" s="165" t="s">
        <v>12531</v>
      </c>
    </row>
    <row r="5392" spans="2:16" ht="18.5" thickBot="1">
      <c r="B5392" s="14">
        <v>2212</v>
      </c>
      <c r="P5392" s="165" t="s">
        <v>12532</v>
      </c>
    </row>
    <row r="5393" spans="2:16" ht="25.5" thickBot="1">
      <c r="B5393" s="14">
        <v>2213</v>
      </c>
      <c r="P5393" s="165" t="s">
        <v>12533</v>
      </c>
    </row>
    <row r="5394" spans="2:16" ht="50.5" thickBot="1">
      <c r="B5394" s="14">
        <v>2214</v>
      </c>
      <c r="P5394" s="165" t="s">
        <v>12534</v>
      </c>
    </row>
    <row r="5395" spans="2:16" ht="38" thickBot="1">
      <c r="B5395" s="14">
        <v>2215</v>
      </c>
      <c r="P5395" s="165" t="s">
        <v>12535</v>
      </c>
    </row>
    <row r="5396" spans="2:16" ht="63" thickBot="1">
      <c r="B5396" s="14">
        <v>2216</v>
      </c>
      <c r="P5396" s="165" t="s">
        <v>12536</v>
      </c>
    </row>
    <row r="5397" spans="2:16" ht="38" thickBot="1">
      <c r="B5397" s="14">
        <v>2217</v>
      </c>
      <c r="P5397" s="165" t="s">
        <v>12537</v>
      </c>
    </row>
    <row r="5398" spans="2:16" ht="25.5" thickBot="1">
      <c r="B5398" s="14">
        <v>2218</v>
      </c>
      <c r="P5398" s="165" t="s">
        <v>12538</v>
      </c>
    </row>
    <row r="5399" spans="2:16" ht="25.5" thickBot="1">
      <c r="B5399" s="14">
        <v>2219</v>
      </c>
      <c r="P5399" s="165" t="s">
        <v>12539</v>
      </c>
    </row>
    <row r="5400" spans="2:16" ht="50.5" thickBot="1">
      <c r="B5400" s="14">
        <v>2220</v>
      </c>
      <c r="P5400" s="165" t="s">
        <v>12540</v>
      </c>
    </row>
    <row r="5401" spans="2:16" ht="63" thickBot="1">
      <c r="B5401" s="14">
        <v>2221</v>
      </c>
      <c r="P5401" s="165" t="s">
        <v>12541</v>
      </c>
    </row>
    <row r="5402" spans="2:16" ht="38" thickBot="1">
      <c r="B5402" s="14">
        <v>2222</v>
      </c>
      <c r="P5402" s="165" t="s">
        <v>12542</v>
      </c>
    </row>
    <row r="5403" spans="2:16" ht="25.5" thickBot="1">
      <c r="B5403" s="14">
        <v>2223</v>
      </c>
      <c r="P5403" s="165" t="s">
        <v>12543</v>
      </c>
    </row>
    <row r="5404" spans="2:16" ht="25.5" thickBot="1">
      <c r="B5404" s="14">
        <v>2224</v>
      </c>
      <c r="P5404" s="165" t="s">
        <v>12544</v>
      </c>
    </row>
    <row r="5405" spans="2:16" ht="75.5" thickBot="1">
      <c r="B5405" s="14">
        <v>2225</v>
      </c>
      <c r="P5405" s="165" t="s">
        <v>12545</v>
      </c>
    </row>
    <row r="5406" spans="2:16" ht="75.5" thickBot="1">
      <c r="B5406" s="14">
        <v>2226</v>
      </c>
      <c r="P5406" s="165" t="s">
        <v>12546</v>
      </c>
    </row>
    <row r="5407" spans="2:16" ht="50.5" thickBot="1">
      <c r="B5407" s="14">
        <v>2227</v>
      </c>
      <c r="P5407" s="165" t="s">
        <v>12547</v>
      </c>
    </row>
    <row r="5408" spans="2:16" ht="25.5" thickBot="1">
      <c r="B5408" s="14">
        <v>2228</v>
      </c>
      <c r="P5408" s="165" t="s">
        <v>12548</v>
      </c>
    </row>
    <row r="5409" spans="2:16" ht="18.5" thickBot="1">
      <c r="B5409" s="14">
        <v>2229</v>
      </c>
      <c r="P5409" s="165" t="s">
        <v>12549</v>
      </c>
    </row>
    <row r="5410" spans="2:16" ht="18.5" thickBot="1">
      <c r="B5410" s="14">
        <v>2230</v>
      </c>
      <c r="P5410" s="165" t="s">
        <v>12550</v>
      </c>
    </row>
    <row r="5411" spans="2:16" ht="18.5" thickBot="1">
      <c r="B5411" s="14">
        <v>2231</v>
      </c>
      <c r="P5411" s="165" t="s">
        <v>12551</v>
      </c>
    </row>
    <row r="5412" spans="2:16" ht="18.5" thickBot="1">
      <c r="B5412" s="14">
        <v>2232</v>
      </c>
      <c r="P5412" s="165" t="s">
        <v>12552</v>
      </c>
    </row>
    <row r="5413" spans="2:16" ht="18.5" thickBot="1">
      <c r="B5413" s="14">
        <v>2233</v>
      </c>
      <c r="P5413" s="165" t="s">
        <v>12553</v>
      </c>
    </row>
    <row r="5414" spans="2:16" ht="50.5" thickBot="1">
      <c r="B5414" s="14">
        <v>2234</v>
      </c>
      <c r="P5414" s="165" t="s">
        <v>12554</v>
      </c>
    </row>
    <row r="5415" spans="2:16" ht="18.5" thickBot="1">
      <c r="B5415" s="14">
        <v>2235</v>
      </c>
      <c r="P5415" s="165" t="s">
        <v>12555</v>
      </c>
    </row>
    <row r="5416" spans="2:16" ht="25.5" thickBot="1">
      <c r="B5416" s="14">
        <v>2236</v>
      </c>
      <c r="P5416" s="165" t="s">
        <v>12556</v>
      </c>
    </row>
    <row r="5417" spans="2:16" ht="25.5" thickBot="1">
      <c r="B5417" s="14">
        <v>2237</v>
      </c>
      <c r="P5417" s="165" t="s">
        <v>12557</v>
      </c>
    </row>
    <row r="5418" spans="2:16" ht="63" thickBot="1">
      <c r="B5418" s="14">
        <v>2238</v>
      </c>
      <c r="P5418" s="165" t="s">
        <v>12558</v>
      </c>
    </row>
    <row r="5419" spans="2:16" ht="38" thickBot="1">
      <c r="B5419" s="14">
        <v>2239</v>
      </c>
      <c r="P5419" s="165" t="s">
        <v>12559</v>
      </c>
    </row>
    <row r="5420" spans="2:16" ht="38" thickBot="1">
      <c r="B5420" s="14">
        <v>2240</v>
      </c>
      <c r="P5420" s="165" t="s">
        <v>12560</v>
      </c>
    </row>
    <row r="5421" spans="2:16" ht="25.5" thickBot="1">
      <c r="B5421" s="14">
        <v>2241</v>
      </c>
      <c r="P5421" s="165" t="s">
        <v>12561</v>
      </c>
    </row>
    <row r="5422" spans="2:16" ht="18.5" thickBot="1">
      <c r="B5422" s="14">
        <v>2242</v>
      </c>
      <c r="P5422" s="165" t="s">
        <v>12562</v>
      </c>
    </row>
    <row r="5423" spans="2:16" ht="25.5" thickBot="1">
      <c r="B5423" s="14">
        <v>2243</v>
      </c>
      <c r="P5423" s="165" t="s">
        <v>12563</v>
      </c>
    </row>
    <row r="5424" spans="2:16" ht="25.5" thickBot="1">
      <c r="B5424" s="14">
        <v>2244</v>
      </c>
      <c r="P5424" s="165" t="s">
        <v>12564</v>
      </c>
    </row>
    <row r="5425" spans="2:16" ht="25.5" thickBot="1">
      <c r="B5425" s="14">
        <v>2245</v>
      </c>
      <c r="P5425" s="165" t="s">
        <v>12565</v>
      </c>
    </row>
    <row r="5426" spans="2:16" ht="18.5" thickBot="1">
      <c r="B5426" s="14">
        <v>2246</v>
      </c>
      <c r="P5426" s="165" t="s">
        <v>12566</v>
      </c>
    </row>
    <row r="5427" spans="2:16" ht="25.5" thickBot="1">
      <c r="B5427" s="14">
        <v>2247</v>
      </c>
      <c r="P5427" s="165" t="s">
        <v>12567</v>
      </c>
    </row>
    <row r="5428" spans="2:16" ht="25.5" thickBot="1">
      <c r="B5428" s="14">
        <v>2248</v>
      </c>
      <c r="P5428" s="165" t="s">
        <v>12568</v>
      </c>
    </row>
    <row r="5429" spans="2:16" ht="25.5" thickBot="1">
      <c r="B5429" s="14">
        <v>2249</v>
      </c>
      <c r="P5429" s="165" t="s">
        <v>12569</v>
      </c>
    </row>
    <row r="5430" spans="2:16" ht="25.5" thickBot="1">
      <c r="B5430" s="14">
        <v>2250</v>
      </c>
      <c r="P5430" s="165" t="s">
        <v>12570</v>
      </c>
    </row>
    <row r="5431" spans="2:16" ht="63" thickBot="1">
      <c r="B5431" s="14">
        <v>2251</v>
      </c>
      <c r="P5431" s="165" t="s">
        <v>12571</v>
      </c>
    </row>
    <row r="5432" spans="2:16" ht="50.5" thickBot="1">
      <c r="B5432" s="14">
        <v>2252</v>
      </c>
      <c r="P5432" s="165" t="s">
        <v>12572</v>
      </c>
    </row>
    <row r="5433" spans="2:16" ht="25.5" thickBot="1">
      <c r="B5433" s="14">
        <v>2253</v>
      </c>
      <c r="P5433" s="165" t="s">
        <v>12573</v>
      </c>
    </row>
    <row r="5434" spans="2:16" ht="38" thickBot="1">
      <c r="B5434" s="14">
        <v>2254</v>
      </c>
      <c r="P5434" s="165" t="s">
        <v>12574</v>
      </c>
    </row>
    <row r="5435" spans="2:16" ht="25.5" thickBot="1">
      <c r="B5435" s="14">
        <v>2255</v>
      </c>
      <c r="P5435" s="165" t="s">
        <v>12575</v>
      </c>
    </row>
    <row r="5436" spans="2:16" ht="25.5" thickBot="1">
      <c r="B5436" s="14">
        <v>2256</v>
      </c>
      <c r="P5436" s="165" t="s">
        <v>12576</v>
      </c>
    </row>
    <row r="5437" spans="2:16" ht="18.5" thickBot="1">
      <c r="B5437" s="14">
        <v>2257</v>
      </c>
      <c r="P5437" s="165" t="s">
        <v>12577</v>
      </c>
    </row>
    <row r="5438" spans="2:16" ht="38" thickBot="1">
      <c r="B5438" s="14">
        <v>2258</v>
      </c>
      <c r="P5438" s="165" t="s">
        <v>12578</v>
      </c>
    </row>
    <row r="5439" spans="2:16" ht="25.5" thickBot="1">
      <c r="B5439" s="14">
        <v>2259</v>
      </c>
      <c r="P5439" s="165" t="s">
        <v>12579</v>
      </c>
    </row>
    <row r="5440" spans="2:16" ht="38" thickBot="1">
      <c r="B5440" s="14">
        <v>2260</v>
      </c>
      <c r="P5440" s="165" t="s">
        <v>12580</v>
      </c>
    </row>
    <row r="5441" spans="2:16" ht="25.5" thickBot="1">
      <c r="B5441" s="14">
        <v>2261</v>
      </c>
      <c r="P5441" s="165" t="s">
        <v>12581</v>
      </c>
    </row>
    <row r="5442" spans="2:16" ht="25.5" thickBot="1">
      <c r="B5442" s="14">
        <v>2262</v>
      </c>
      <c r="P5442" s="165" t="s">
        <v>12582</v>
      </c>
    </row>
    <row r="5443" spans="2:16" ht="38" thickBot="1">
      <c r="B5443" s="14">
        <v>2263</v>
      </c>
      <c r="P5443" s="165" t="s">
        <v>12583</v>
      </c>
    </row>
    <row r="5444" spans="2:16" ht="38" thickBot="1">
      <c r="B5444" s="14">
        <v>2264</v>
      </c>
      <c r="P5444" s="165" t="s">
        <v>12584</v>
      </c>
    </row>
    <row r="5445" spans="2:16" ht="63" thickBot="1">
      <c r="B5445" s="14">
        <v>2265</v>
      </c>
      <c r="P5445" s="165" t="s">
        <v>12585</v>
      </c>
    </row>
    <row r="5446" spans="2:16" ht="75.5" thickBot="1">
      <c r="B5446" s="14">
        <v>2266</v>
      </c>
      <c r="P5446" s="165" t="s">
        <v>12586</v>
      </c>
    </row>
    <row r="5447" spans="2:16" ht="50.5" thickBot="1">
      <c r="B5447" s="14">
        <v>2267</v>
      </c>
      <c r="P5447" s="165" t="s">
        <v>12587</v>
      </c>
    </row>
    <row r="5448" spans="2:16" ht="25.5" thickBot="1">
      <c r="B5448" s="14">
        <v>2268</v>
      </c>
      <c r="P5448" s="165" t="s">
        <v>12588</v>
      </c>
    </row>
    <row r="5449" spans="2:16" ht="25.5" thickBot="1">
      <c r="B5449" s="14">
        <v>2269</v>
      </c>
      <c r="P5449" s="165" t="s">
        <v>12589</v>
      </c>
    </row>
    <row r="5450" spans="2:16" ht="50.5" thickBot="1">
      <c r="B5450" s="14">
        <v>2270</v>
      </c>
      <c r="P5450" s="165" t="s">
        <v>12590</v>
      </c>
    </row>
    <row r="5451" spans="2:16" ht="25.5" thickBot="1">
      <c r="B5451" s="14">
        <v>2271</v>
      </c>
      <c r="P5451" s="165" t="s">
        <v>12591</v>
      </c>
    </row>
    <row r="5452" spans="2:16" ht="25.5" thickBot="1">
      <c r="B5452" s="14">
        <v>2272</v>
      </c>
      <c r="P5452" s="165" t="s">
        <v>12592</v>
      </c>
    </row>
    <row r="5453" spans="2:16" ht="50.5" thickBot="1">
      <c r="B5453" s="14">
        <v>2273</v>
      </c>
      <c r="P5453" s="165" t="s">
        <v>12593</v>
      </c>
    </row>
    <row r="5454" spans="2:16" ht="50.5" thickBot="1">
      <c r="B5454" s="14">
        <v>2274</v>
      </c>
      <c r="P5454" s="165" t="s">
        <v>12594</v>
      </c>
    </row>
    <row r="5455" spans="2:16" ht="25.5" thickBot="1">
      <c r="B5455" s="14">
        <v>2275</v>
      </c>
      <c r="P5455" s="165" t="s">
        <v>12595</v>
      </c>
    </row>
    <row r="5456" spans="2:16" ht="18.5" thickBot="1">
      <c r="B5456" s="14">
        <v>2276</v>
      </c>
      <c r="P5456" s="165" t="s">
        <v>12596</v>
      </c>
    </row>
    <row r="5457" spans="2:16" ht="50.5" thickBot="1">
      <c r="B5457" s="14">
        <v>2277</v>
      </c>
      <c r="P5457" s="165" t="s">
        <v>12597</v>
      </c>
    </row>
    <row r="5458" spans="2:16" ht="75.5" thickBot="1">
      <c r="B5458" s="14">
        <v>2278</v>
      </c>
      <c r="P5458" s="165" t="s">
        <v>12598</v>
      </c>
    </row>
    <row r="5459" spans="2:16" ht="63" thickBot="1">
      <c r="B5459" s="14">
        <v>2279</v>
      </c>
      <c r="P5459" s="165" t="s">
        <v>12599</v>
      </c>
    </row>
    <row r="5460" spans="2:16" ht="25.5" thickBot="1">
      <c r="B5460" s="14">
        <v>2280</v>
      </c>
      <c r="P5460" s="165" t="s">
        <v>12600</v>
      </c>
    </row>
    <row r="5461" spans="2:16" ht="18.5" thickBot="1">
      <c r="B5461" s="14">
        <v>2281</v>
      </c>
      <c r="P5461" s="165" t="s">
        <v>12601</v>
      </c>
    </row>
    <row r="5462" spans="2:16" ht="50.5" thickBot="1">
      <c r="B5462" s="14">
        <v>2282</v>
      </c>
      <c r="P5462" s="165" t="s">
        <v>12602</v>
      </c>
    </row>
    <row r="5463" spans="2:16" ht="25.5" thickBot="1">
      <c r="B5463" s="14">
        <v>2283</v>
      </c>
      <c r="P5463" s="165" t="s">
        <v>12603</v>
      </c>
    </row>
    <row r="5464" spans="2:16" ht="38" thickBot="1">
      <c r="B5464" s="14">
        <v>2284</v>
      </c>
      <c r="P5464" s="165" t="s">
        <v>12604</v>
      </c>
    </row>
    <row r="5465" spans="2:16" ht="38" thickBot="1">
      <c r="B5465" s="14">
        <v>2285</v>
      </c>
      <c r="P5465" s="165" t="s">
        <v>12605</v>
      </c>
    </row>
    <row r="5466" spans="2:16" ht="50.5" thickBot="1">
      <c r="B5466" s="14">
        <v>2286</v>
      </c>
      <c r="P5466" s="165" t="s">
        <v>12606</v>
      </c>
    </row>
    <row r="5467" spans="2:16" ht="75.5" thickBot="1">
      <c r="B5467" s="14">
        <v>2287</v>
      </c>
      <c r="P5467" s="165" t="s">
        <v>12607</v>
      </c>
    </row>
    <row r="5468" spans="2:16" ht="50.5" thickBot="1">
      <c r="B5468" s="14">
        <v>2288</v>
      </c>
      <c r="P5468" s="165" t="s">
        <v>12608</v>
      </c>
    </row>
    <row r="5469" spans="2:16" ht="38" thickBot="1">
      <c r="B5469" s="14">
        <v>2289</v>
      </c>
      <c r="P5469" s="165" t="s">
        <v>12609</v>
      </c>
    </row>
    <row r="5470" spans="2:16" ht="25.5" thickBot="1">
      <c r="B5470" s="14">
        <v>2290</v>
      </c>
      <c r="P5470" s="165" t="s">
        <v>12610</v>
      </c>
    </row>
    <row r="5471" spans="2:16" ht="25.5" thickBot="1">
      <c r="B5471" s="14">
        <v>2291</v>
      </c>
      <c r="P5471" s="165" t="s">
        <v>12611</v>
      </c>
    </row>
    <row r="5472" spans="2:16" ht="50.5" thickBot="1">
      <c r="B5472" s="14">
        <v>2292</v>
      </c>
      <c r="P5472" s="165" t="s">
        <v>12612</v>
      </c>
    </row>
    <row r="5473" spans="2:16" ht="38" thickBot="1">
      <c r="B5473" s="14">
        <v>2293</v>
      </c>
      <c r="P5473" s="165" t="s">
        <v>12613</v>
      </c>
    </row>
    <row r="5474" spans="2:16" ht="38" thickBot="1">
      <c r="B5474" s="14">
        <v>2294</v>
      </c>
      <c r="P5474" s="165" t="s">
        <v>12614</v>
      </c>
    </row>
    <row r="5475" spans="2:16" ht="38" thickBot="1">
      <c r="B5475" s="14">
        <v>2295</v>
      </c>
      <c r="P5475" s="165" t="s">
        <v>12615</v>
      </c>
    </row>
    <row r="5476" spans="2:16" ht="63" thickBot="1">
      <c r="B5476" s="14">
        <v>2296</v>
      </c>
      <c r="P5476" s="165" t="s">
        <v>12616</v>
      </c>
    </row>
    <row r="5477" spans="2:16" ht="50.5" thickBot="1">
      <c r="B5477" s="14">
        <v>2297</v>
      </c>
      <c r="P5477" s="165" t="s">
        <v>12617</v>
      </c>
    </row>
    <row r="5478" spans="2:16" ht="25.5" thickBot="1">
      <c r="B5478" s="14">
        <v>2298</v>
      </c>
      <c r="P5478" s="165" t="s">
        <v>12618</v>
      </c>
    </row>
    <row r="5479" spans="2:16" ht="25.5" thickBot="1">
      <c r="B5479" s="14">
        <v>2299</v>
      </c>
      <c r="P5479" s="165" t="s">
        <v>12619</v>
      </c>
    </row>
    <row r="5480" spans="2:16" ht="25.5" thickBot="1">
      <c r="B5480" s="14">
        <v>2300</v>
      </c>
      <c r="P5480" s="165" t="s">
        <v>12620</v>
      </c>
    </row>
    <row r="5481" spans="2:16" ht="25.5" thickBot="1">
      <c r="B5481" s="14">
        <v>2301</v>
      </c>
      <c r="P5481" s="165" t="s">
        <v>12621</v>
      </c>
    </row>
    <row r="5482" spans="2:16" ht="63" thickBot="1">
      <c r="B5482" s="14">
        <v>2302</v>
      </c>
      <c r="P5482" s="165" t="s">
        <v>12622</v>
      </c>
    </row>
    <row r="5483" spans="2:16" ht="38" thickBot="1">
      <c r="B5483" s="14">
        <v>2303</v>
      </c>
      <c r="P5483" s="165" t="s">
        <v>12623</v>
      </c>
    </row>
    <row r="5484" spans="2:16" ht="25.5" thickBot="1">
      <c r="B5484" s="14">
        <v>2304</v>
      </c>
      <c r="P5484" s="165" t="s">
        <v>12624</v>
      </c>
    </row>
    <row r="5485" spans="2:16" ht="38" thickBot="1">
      <c r="B5485" s="14">
        <v>2305</v>
      </c>
      <c r="P5485" s="165" t="s">
        <v>12625</v>
      </c>
    </row>
    <row r="5486" spans="2:16" ht="25.5" thickBot="1">
      <c r="B5486" s="14">
        <v>2306</v>
      </c>
      <c r="P5486" s="165" t="s">
        <v>12626</v>
      </c>
    </row>
    <row r="5487" spans="2:16" ht="38" thickBot="1">
      <c r="B5487" s="14">
        <v>2307</v>
      </c>
      <c r="P5487" s="165" t="s">
        <v>12627</v>
      </c>
    </row>
    <row r="5488" spans="2:16" ht="63" thickBot="1">
      <c r="B5488" s="14">
        <v>2308</v>
      </c>
      <c r="P5488" s="165" t="s">
        <v>12628</v>
      </c>
    </row>
    <row r="5489" spans="2:16" ht="50.5" thickBot="1">
      <c r="B5489" s="14">
        <v>2309</v>
      </c>
      <c r="P5489" s="165" t="s">
        <v>12629</v>
      </c>
    </row>
    <row r="5490" spans="2:16" ht="25.5" thickBot="1">
      <c r="B5490" s="14">
        <v>2310</v>
      </c>
      <c r="P5490" s="165" t="s">
        <v>12630</v>
      </c>
    </row>
    <row r="5491" spans="2:16" ht="38" thickBot="1">
      <c r="B5491" s="14">
        <v>2311</v>
      </c>
      <c r="P5491" s="165" t="s">
        <v>12631</v>
      </c>
    </row>
    <row r="5492" spans="2:16" ht="38" thickBot="1">
      <c r="B5492" s="14">
        <v>2312</v>
      </c>
      <c r="P5492" s="165" t="s">
        <v>12632</v>
      </c>
    </row>
    <row r="5493" spans="2:16" ht="38" thickBot="1">
      <c r="B5493" s="14">
        <v>2313</v>
      </c>
      <c r="P5493" s="165" t="s">
        <v>12633</v>
      </c>
    </row>
    <row r="5494" spans="2:16" ht="88" thickBot="1">
      <c r="B5494" s="14">
        <v>2314</v>
      </c>
      <c r="P5494" s="165" t="s">
        <v>12634</v>
      </c>
    </row>
    <row r="5495" spans="2:16" ht="75.5" thickBot="1">
      <c r="B5495" s="14">
        <v>2315</v>
      </c>
      <c r="P5495" s="165" t="s">
        <v>12635</v>
      </c>
    </row>
    <row r="5496" spans="2:16" ht="100.5" thickBot="1">
      <c r="B5496" s="14">
        <v>2316</v>
      </c>
      <c r="P5496" s="165" t="s">
        <v>12636</v>
      </c>
    </row>
    <row r="5497" spans="2:16" ht="50.5" thickBot="1">
      <c r="B5497" s="14">
        <v>2317</v>
      </c>
      <c r="P5497" s="165" t="s">
        <v>12637</v>
      </c>
    </row>
    <row r="5498" spans="2:16" ht="25.5" thickBot="1">
      <c r="B5498" s="14">
        <v>2318</v>
      </c>
      <c r="P5498" s="165" t="s">
        <v>12638</v>
      </c>
    </row>
    <row r="5499" spans="2:16" ht="25.5" thickBot="1">
      <c r="B5499" s="14">
        <v>2319</v>
      </c>
      <c r="P5499" s="165" t="s">
        <v>12639</v>
      </c>
    </row>
    <row r="5500" spans="2:16" ht="25.5" thickBot="1">
      <c r="B5500" s="14">
        <v>2320</v>
      </c>
      <c r="P5500" s="165" t="s">
        <v>12640</v>
      </c>
    </row>
    <row r="5501" spans="2:16" ht="25.5" thickBot="1">
      <c r="B5501" s="14">
        <v>2321</v>
      </c>
      <c r="P5501" s="165" t="s">
        <v>12641</v>
      </c>
    </row>
    <row r="5502" spans="2:16" ht="18.5" thickBot="1">
      <c r="B5502" s="14">
        <v>2322</v>
      </c>
      <c r="P5502" s="165" t="s">
        <v>12642</v>
      </c>
    </row>
    <row r="5503" spans="2:16" ht="38" thickBot="1">
      <c r="B5503" s="14">
        <v>2323</v>
      </c>
      <c r="P5503" s="165" t="s">
        <v>12643</v>
      </c>
    </row>
    <row r="5504" spans="2:16" ht="18.5" thickBot="1">
      <c r="B5504" s="14">
        <v>2324</v>
      </c>
      <c r="P5504" s="165" t="s">
        <v>12644</v>
      </c>
    </row>
    <row r="5505" spans="2:16" ht="25.5" thickBot="1">
      <c r="B5505" s="14">
        <v>2325</v>
      </c>
      <c r="P5505" s="165" t="s">
        <v>12645</v>
      </c>
    </row>
    <row r="5506" spans="2:16" ht="18.5" thickBot="1">
      <c r="B5506" s="14">
        <v>2326</v>
      </c>
      <c r="P5506" s="165" t="s">
        <v>12646</v>
      </c>
    </row>
    <row r="5507" spans="2:16" ht="25.5" thickBot="1">
      <c r="B5507" s="14">
        <v>2327</v>
      </c>
      <c r="P5507" s="165" t="s">
        <v>12647</v>
      </c>
    </row>
    <row r="5508" spans="2:16" ht="25.5" thickBot="1">
      <c r="B5508" s="14">
        <v>2328</v>
      </c>
      <c r="P5508" s="165" t="s">
        <v>12648</v>
      </c>
    </row>
    <row r="5509" spans="2:16" ht="25.5" thickBot="1">
      <c r="B5509" s="14">
        <v>2329</v>
      </c>
      <c r="P5509" s="165" t="s">
        <v>12649</v>
      </c>
    </row>
    <row r="5510" spans="2:16" ht="18.5" thickBot="1">
      <c r="B5510" s="14">
        <v>2330</v>
      </c>
      <c r="P5510" s="165" t="s">
        <v>12650</v>
      </c>
    </row>
    <row r="5511" spans="2:16" ht="25.5" thickBot="1">
      <c r="B5511" s="14">
        <v>2331</v>
      </c>
      <c r="P5511" s="165" t="s">
        <v>12651</v>
      </c>
    </row>
    <row r="5512" spans="2:16" ht="25.5" thickBot="1">
      <c r="B5512" s="14">
        <v>2332</v>
      </c>
      <c r="P5512" s="165" t="s">
        <v>12652</v>
      </c>
    </row>
    <row r="5513" spans="2:16" ht="25.5" thickBot="1">
      <c r="B5513" s="14">
        <v>2333</v>
      </c>
      <c r="P5513" s="165" t="s">
        <v>12653</v>
      </c>
    </row>
    <row r="5514" spans="2:16" ht="50.5" thickBot="1">
      <c r="B5514" s="14">
        <v>2334</v>
      </c>
      <c r="P5514" s="165" t="s">
        <v>12654</v>
      </c>
    </row>
    <row r="5515" spans="2:16" ht="25.5" thickBot="1">
      <c r="B5515" s="14">
        <v>2335</v>
      </c>
      <c r="P5515" s="165" t="s">
        <v>12655</v>
      </c>
    </row>
    <row r="5516" spans="2:16" ht="113" thickBot="1">
      <c r="B5516" s="14">
        <v>2336</v>
      </c>
      <c r="P5516" s="165" t="s">
        <v>12656</v>
      </c>
    </row>
    <row r="5517" spans="2:16" ht="38" thickBot="1">
      <c r="B5517" s="14">
        <v>2337</v>
      </c>
      <c r="P5517" s="165" t="s">
        <v>12657</v>
      </c>
    </row>
    <row r="5518" spans="2:16" ht="25.5" thickBot="1">
      <c r="B5518" s="14">
        <v>2338</v>
      </c>
      <c r="P5518" s="165" t="s">
        <v>12658</v>
      </c>
    </row>
    <row r="5519" spans="2:16" ht="25.5" thickBot="1">
      <c r="B5519" s="14">
        <v>2339</v>
      </c>
      <c r="P5519" s="165" t="s">
        <v>12638</v>
      </c>
    </row>
    <row r="5520" spans="2:16" ht="18.5" thickBot="1">
      <c r="B5520" s="14">
        <v>2340</v>
      </c>
      <c r="P5520" s="165" t="s">
        <v>12659</v>
      </c>
    </row>
    <row r="5521" spans="2:16" ht="18.5" thickBot="1">
      <c r="B5521" s="14">
        <v>2341</v>
      </c>
      <c r="P5521" s="165" t="s">
        <v>12642</v>
      </c>
    </row>
    <row r="5522" spans="2:16" ht="38" thickBot="1">
      <c r="B5522" s="14">
        <v>2342</v>
      </c>
      <c r="P5522" s="165" t="s">
        <v>12660</v>
      </c>
    </row>
    <row r="5523" spans="2:16" ht="25.5" thickBot="1">
      <c r="B5523" s="14">
        <v>2343</v>
      </c>
      <c r="P5523" s="165" t="s">
        <v>12649</v>
      </c>
    </row>
    <row r="5524" spans="2:16" ht="18.5" thickBot="1">
      <c r="B5524" s="14">
        <v>2344</v>
      </c>
      <c r="P5524" s="165" t="s">
        <v>12661</v>
      </c>
    </row>
    <row r="5525" spans="2:16" ht="25.5" thickBot="1">
      <c r="B5525" s="14">
        <v>2345</v>
      </c>
      <c r="P5525" s="165" t="s">
        <v>12662</v>
      </c>
    </row>
    <row r="5526" spans="2:16" ht="88" thickBot="1">
      <c r="B5526" s="14">
        <v>2346</v>
      </c>
      <c r="P5526" s="165" t="s">
        <v>12663</v>
      </c>
    </row>
    <row r="5527" spans="2:16" ht="25.5" thickBot="1">
      <c r="B5527" s="14">
        <v>2347</v>
      </c>
      <c r="P5527" s="165" t="s">
        <v>12664</v>
      </c>
    </row>
    <row r="5528" spans="2:16" ht="38" thickBot="1">
      <c r="B5528" s="14">
        <v>2348</v>
      </c>
      <c r="P5528" s="165" t="s">
        <v>12665</v>
      </c>
    </row>
    <row r="5529" spans="2:16" ht="38" thickBot="1">
      <c r="B5529" s="14">
        <v>2349</v>
      </c>
      <c r="P5529" s="165" t="s">
        <v>12666</v>
      </c>
    </row>
    <row r="5530" spans="2:16" ht="25.5" thickBot="1">
      <c r="B5530" s="14">
        <v>2350</v>
      </c>
      <c r="P5530" s="165" t="s">
        <v>12667</v>
      </c>
    </row>
    <row r="5531" spans="2:16" ht="38" thickBot="1">
      <c r="B5531" s="14">
        <v>2351</v>
      </c>
      <c r="P5531" s="165" t="s">
        <v>12668</v>
      </c>
    </row>
    <row r="5532" spans="2:16" ht="63" thickBot="1">
      <c r="B5532" s="14">
        <v>2352</v>
      </c>
      <c r="P5532" s="165" t="s">
        <v>12669</v>
      </c>
    </row>
    <row r="5533" spans="2:16" ht="18.5" thickBot="1">
      <c r="B5533" s="14">
        <v>2353</v>
      </c>
      <c r="P5533" s="165" t="s">
        <v>12670</v>
      </c>
    </row>
    <row r="5534" spans="2:16" ht="18.5" thickBot="1">
      <c r="B5534" s="14">
        <v>2354</v>
      </c>
      <c r="P5534" s="165" t="s">
        <v>12671</v>
      </c>
    </row>
    <row r="5535" spans="2:16" ht="25.5" thickBot="1">
      <c r="B5535" s="14">
        <v>2355</v>
      </c>
      <c r="P5535" s="165" t="s">
        <v>4057</v>
      </c>
    </row>
    <row r="5536" spans="2:16" ht="25.5" thickBot="1">
      <c r="B5536" s="14">
        <v>2356</v>
      </c>
      <c r="P5536" s="165" t="s">
        <v>12672</v>
      </c>
    </row>
    <row r="5537" spans="2:16" ht="50.5" thickBot="1">
      <c r="B5537" s="14">
        <v>2357</v>
      </c>
      <c r="P5537" s="165" t="s">
        <v>12673</v>
      </c>
    </row>
    <row r="5538" spans="2:16" ht="18.5" thickBot="1">
      <c r="B5538" s="14">
        <v>2358</v>
      </c>
      <c r="P5538" s="165" t="s">
        <v>12674</v>
      </c>
    </row>
    <row r="5539" spans="2:16" ht="38" thickBot="1">
      <c r="B5539" s="14">
        <v>2359</v>
      </c>
      <c r="P5539" s="165" t="s">
        <v>12675</v>
      </c>
    </row>
    <row r="5540" spans="2:16" ht="63" thickBot="1">
      <c r="B5540" s="14">
        <v>2360</v>
      </c>
      <c r="P5540" s="165" t="s">
        <v>12676</v>
      </c>
    </row>
    <row r="5541" spans="2:16" ht="18.5" thickBot="1">
      <c r="B5541" s="14">
        <v>2361</v>
      </c>
      <c r="P5541" s="165" t="s">
        <v>12677</v>
      </c>
    </row>
    <row r="5542" spans="2:16" ht="18.5" thickBot="1">
      <c r="B5542" s="14">
        <v>2362</v>
      </c>
      <c r="P5542" s="165" t="s">
        <v>12678</v>
      </c>
    </row>
    <row r="5543" spans="2:16" ht="25.5" thickBot="1">
      <c r="B5543" s="14">
        <v>2363</v>
      </c>
      <c r="P5543" s="165" t="s">
        <v>12679</v>
      </c>
    </row>
    <row r="5544" spans="2:16" ht="63" thickBot="1">
      <c r="B5544" s="14">
        <v>2364</v>
      </c>
      <c r="P5544" s="165" t="s">
        <v>12680</v>
      </c>
    </row>
    <row r="5545" spans="2:16" ht="25.5" thickBot="1">
      <c r="B5545" s="14">
        <v>2365</v>
      </c>
      <c r="P5545" s="165" t="s">
        <v>12681</v>
      </c>
    </row>
    <row r="5546" spans="2:16" ht="25.5" thickBot="1">
      <c r="B5546" s="14">
        <v>2366</v>
      </c>
      <c r="P5546" s="165" t="s">
        <v>12682</v>
      </c>
    </row>
    <row r="5547" spans="2:16" ht="25.5" thickBot="1">
      <c r="B5547" s="14">
        <v>2367</v>
      </c>
      <c r="P5547" s="165" t="s">
        <v>12683</v>
      </c>
    </row>
    <row r="5548" spans="2:16" ht="18.5" thickBot="1">
      <c r="B5548" s="14">
        <v>2368</v>
      </c>
      <c r="P5548" s="165" t="s">
        <v>12684</v>
      </c>
    </row>
    <row r="5549" spans="2:16" ht="18.5" thickBot="1">
      <c r="B5549" s="14">
        <v>2369</v>
      </c>
      <c r="P5549" s="165" t="s">
        <v>12685</v>
      </c>
    </row>
    <row r="5550" spans="2:16" ht="50.5" thickBot="1">
      <c r="B5550" s="14">
        <v>2370</v>
      </c>
      <c r="P5550" s="165" t="s">
        <v>12686</v>
      </c>
    </row>
    <row r="5551" spans="2:16" ht="25.5" thickBot="1">
      <c r="B5551" s="14">
        <v>2371</v>
      </c>
      <c r="P5551" s="165" t="s">
        <v>12687</v>
      </c>
    </row>
    <row r="5552" spans="2:16" ht="25.5" thickBot="1">
      <c r="B5552" s="14">
        <v>2372</v>
      </c>
      <c r="P5552" s="165" t="s">
        <v>12688</v>
      </c>
    </row>
    <row r="5553" spans="2:16" ht="18.5" thickBot="1">
      <c r="B5553" s="14">
        <v>2373</v>
      </c>
      <c r="P5553" s="165" t="s">
        <v>12689</v>
      </c>
    </row>
    <row r="5554" spans="2:16" ht="38" thickBot="1">
      <c r="B5554" s="14">
        <v>2374</v>
      </c>
      <c r="P5554" s="165" t="s">
        <v>12690</v>
      </c>
    </row>
    <row r="5555" spans="2:16" ht="18.5" thickBot="1">
      <c r="B5555" s="14">
        <v>2375</v>
      </c>
      <c r="P5555" s="165" t="s">
        <v>12691</v>
      </c>
    </row>
    <row r="5556" spans="2:16" ht="25.5" thickBot="1">
      <c r="B5556" s="14">
        <v>2376</v>
      </c>
      <c r="P5556" s="165" t="s">
        <v>12692</v>
      </c>
    </row>
    <row r="5557" spans="2:16" ht="25.5" thickBot="1">
      <c r="B5557" s="14">
        <v>2377</v>
      </c>
      <c r="P5557" s="165" t="s">
        <v>12693</v>
      </c>
    </row>
    <row r="5558" spans="2:16" ht="18.5" thickBot="1">
      <c r="B5558" s="14">
        <v>2378</v>
      </c>
      <c r="P5558" s="165" t="s">
        <v>12694</v>
      </c>
    </row>
    <row r="5559" spans="2:16" ht="18.5" thickBot="1">
      <c r="B5559" s="14">
        <v>2379</v>
      </c>
      <c r="P5559" s="165" t="s">
        <v>12695</v>
      </c>
    </row>
    <row r="5560" spans="2:16" ht="25.5" thickBot="1">
      <c r="B5560" s="14">
        <v>2380</v>
      </c>
      <c r="P5560" s="165" t="s">
        <v>12696</v>
      </c>
    </row>
    <row r="5561" spans="2:16" ht="38" thickBot="1">
      <c r="B5561" s="14">
        <v>2381</v>
      </c>
      <c r="P5561" s="165" t="s">
        <v>12697</v>
      </c>
    </row>
    <row r="5562" spans="2:16" ht="25.5" thickBot="1">
      <c r="B5562" s="14">
        <v>2382</v>
      </c>
      <c r="P5562" s="165" t="s">
        <v>12698</v>
      </c>
    </row>
    <row r="5563" spans="2:16" ht="50.5" thickBot="1">
      <c r="B5563" s="14">
        <v>2383</v>
      </c>
      <c r="P5563" s="165" t="s">
        <v>12699</v>
      </c>
    </row>
    <row r="5564" spans="2:16" ht="38" thickBot="1">
      <c r="B5564" s="14">
        <v>2384</v>
      </c>
      <c r="P5564" s="165" t="s">
        <v>12700</v>
      </c>
    </row>
    <row r="5565" spans="2:16" ht="38" thickBot="1">
      <c r="B5565" s="14">
        <v>2385</v>
      </c>
      <c r="P5565" s="165" t="s">
        <v>12701</v>
      </c>
    </row>
    <row r="5566" spans="2:16" ht="38" thickBot="1">
      <c r="B5566" s="14">
        <v>2386</v>
      </c>
      <c r="P5566" s="165" t="s">
        <v>12702</v>
      </c>
    </row>
    <row r="5567" spans="2:16" ht="18.5" thickBot="1">
      <c r="B5567" s="14">
        <v>2387</v>
      </c>
      <c r="P5567" s="165" t="s">
        <v>12703</v>
      </c>
    </row>
    <row r="5568" spans="2:16" ht="18.5" thickBot="1">
      <c r="B5568" s="14">
        <v>2388</v>
      </c>
      <c r="P5568" s="165" t="s">
        <v>12704</v>
      </c>
    </row>
    <row r="5569" spans="2:16" ht="18.5" thickBot="1">
      <c r="B5569" s="14">
        <v>2389</v>
      </c>
      <c r="P5569" s="165" t="s">
        <v>12705</v>
      </c>
    </row>
    <row r="5570" spans="2:16" ht="25.5" thickBot="1">
      <c r="B5570" s="14">
        <v>2390</v>
      </c>
      <c r="P5570" s="165" t="s">
        <v>12706</v>
      </c>
    </row>
    <row r="5571" spans="2:16" ht="25.5" thickBot="1">
      <c r="B5571" s="14">
        <v>2391</v>
      </c>
      <c r="P5571" s="165" t="s">
        <v>12707</v>
      </c>
    </row>
    <row r="5572" spans="2:16" ht="25.5" thickBot="1">
      <c r="B5572" s="14">
        <v>2392</v>
      </c>
      <c r="P5572" s="165" t="s">
        <v>12708</v>
      </c>
    </row>
    <row r="5573" spans="2:16" ht="25.5" thickBot="1">
      <c r="B5573" s="14">
        <v>2393</v>
      </c>
      <c r="P5573" s="165" t="s">
        <v>12709</v>
      </c>
    </row>
    <row r="5574" spans="2:16" ht="25.5" thickBot="1">
      <c r="B5574" s="14">
        <v>2394</v>
      </c>
      <c r="P5574" s="165" t="s">
        <v>12710</v>
      </c>
    </row>
    <row r="5575" spans="2:16" ht="25.5" thickBot="1">
      <c r="B5575" s="14">
        <v>2395</v>
      </c>
      <c r="P5575" s="165" t="s">
        <v>12711</v>
      </c>
    </row>
    <row r="5576" spans="2:16" ht="25.5" thickBot="1">
      <c r="B5576" s="14">
        <v>2396</v>
      </c>
      <c r="P5576" s="165" t="s">
        <v>12712</v>
      </c>
    </row>
    <row r="5577" spans="2:16" ht="38" thickBot="1">
      <c r="B5577" s="14">
        <v>2397</v>
      </c>
      <c r="P5577" s="165" t="s">
        <v>12713</v>
      </c>
    </row>
    <row r="5578" spans="2:16" ht="38" thickBot="1">
      <c r="B5578" s="14">
        <v>2398</v>
      </c>
      <c r="P5578" s="165" t="s">
        <v>12714</v>
      </c>
    </row>
    <row r="5579" spans="2:16" ht="50.5" thickBot="1">
      <c r="B5579" s="14">
        <v>2399</v>
      </c>
      <c r="P5579" s="165" t="s">
        <v>12715</v>
      </c>
    </row>
    <row r="5580" spans="2:16" ht="50.5" thickBot="1">
      <c r="B5580" s="14">
        <v>2400</v>
      </c>
      <c r="P5580" s="165" t="s">
        <v>12716</v>
      </c>
    </row>
    <row r="5581" spans="2:16" ht="38" thickBot="1">
      <c r="B5581" s="14">
        <v>2401</v>
      </c>
      <c r="P5581" s="165" t="s">
        <v>12717</v>
      </c>
    </row>
    <row r="5582" spans="2:16" ht="18.5" thickBot="1">
      <c r="B5582" s="14">
        <v>2402</v>
      </c>
      <c r="P5582" s="165" t="s">
        <v>10402</v>
      </c>
    </row>
    <row r="5583" spans="2:16" ht="18.5" thickBot="1">
      <c r="B5583" s="14">
        <v>2403</v>
      </c>
      <c r="P5583" s="165" t="s">
        <v>10403</v>
      </c>
    </row>
    <row r="5584" spans="2:16" ht="25.5" thickBot="1">
      <c r="B5584" s="14">
        <v>2404</v>
      </c>
      <c r="P5584" s="165" t="s">
        <v>12718</v>
      </c>
    </row>
    <row r="5585" spans="2:16" ht="38" thickBot="1">
      <c r="B5585" s="14">
        <v>2405</v>
      </c>
      <c r="P5585" s="165" t="s">
        <v>12719</v>
      </c>
    </row>
    <row r="5586" spans="2:16" ht="38" thickBot="1">
      <c r="B5586" s="14">
        <v>2406</v>
      </c>
      <c r="P5586" s="165" t="s">
        <v>12720</v>
      </c>
    </row>
    <row r="5587" spans="2:16" ht="25.5" thickBot="1">
      <c r="B5587" s="14">
        <v>2407</v>
      </c>
      <c r="P5587" s="165" t="s">
        <v>12721</v>
      </c>
    </row>
    <row r="5588" spans="2:16" ht="18.5" thickBot="1">
      <c r="B5588" s="14">
        <v>2408</v>
      </c>
      <c r="P5588" s="165" t="s">
        <v>10404</v>
      </c>
    </row>
    <row r="5589" spans="2:16" ht="18.5" thickBot="1">
      <c r="B5589" s="14">
        <v>2409</v>
      </c>
      <c r="P5589" s="165" t="s">
        <v>10405</v>
      </c>
    </row>
    <row r="5590" spans="2:16" ht="25.5" thickBot="1">
      <c r="B5590" s="14">
        <v>2410</v>
      </c>
      <c r="P5590" s="165" t="s">
        <v>12722</v>
      </c>
    </row>
    <row r="5591" spans="2:16" ht="25.5" thickBot="1">
      <c r="B5591" s="14">
        <v>2411</v>
      </c>
      <c r="P5591" s="165" t="s">
        <v>12723</v>
      </c>
    </row>
    <row r="5592" spans="2:16" ht="18.5" thickBot="1">
      <c r="B5592" s="14">
        <v>2412</v>
      </c>
      <c r="P5592" s="165" t="s">
        <v>10406</v>
      </c>
    </row>
    <row r="5593" spans="2:16" ht="25.5" thickBot="1">
      <c r="B5593" s="14">
        <v>2413</v>
      </c>
      <c r="P5593" s="165" t="s">
        <v>12724</v>
      </c>
    </row>
    <row r="5594" spans="2:16" ht="25.5" thickBot="1">
      <c r="B5594" s="14">
        <v>2414</v>
      </c>
      <c r="P5594" s="165" t="s">
        <v>12725</v>
      </c>
    </row>
    <row r="5595" spans="2:16" ht="50.5" thickBot="1">
      <c r="B5595" s="14">
        <v>2415</v>
      </c>
      <c r="P5595" s="165" t="s">
        <v>12726</v>
      </c>
    </row>
    <row r="5596" spans="2:16" ht="38" thickBot="1">
      <c r="B5596" s="14">
        <v>2416</v>
      </c>
      <c r="P5596" s="165" t="s">
        <v>12727</v>
      </c>
    </row>
    <row r="5597" spans="2:16" ht="25.5" thickBot="1">
      <c r="B5597" s="14">
        <v>2417</v>
      </c>
      <c r="P5597" s="165" t="s">
        <v>12728</v>
      </c>
    </row>
    <row r="5598" spans="2:16" ht="38" thickBot="1">
      <c r="B5598" s="14">
        <v>2418</v>
      </c>
      <c r="P5598" s="165" t="s">
        <v>12729</v>
      </c>
    </row>
    <row r="5599" spans="2:16" ht="25.5" thickBot="1">
      <c r="B5599" s="14">
        <v>2419</v>
      </c>
      <c r="P5599" s="165" t="s">
        <v>12730</v>
      </c>
    </row>
    <row r="5600" spans="2:16" ht="18.5" thickBot="1">
      <c r="B5600" s="14">
        <v>2420</v>
      </c>
      <c r="P5600" s="165" t="s">
        <v>12731</v>
      </c>
    </row>
    <row r="5601" spans="2:16" ht="18.5" thickBot="1">
      <c r="B5601" s="14">
        <v>2421</v>
      </c>
      <c r="P5601" s="165" t="s">
        <v>4062</v>
      </c>
    </row>
    <row r="5602" spans="2:16" ht="38" thickBot="1">
      <c r="B5602" s="14">
        <v>2422</v>
      </c>
      <c r="P5602" s="165" t="s">
        <v>12732</v>
      </c>
    </row>
    <row r="5603" spans="2:16" ht="38" thickBot="1">
      <c r="B5603" s="14">
        <v>2423</v>
      </c>
      <c r="P5603" s="165" t="s">
        <v>12733</v>
      </c>
    </row>
    <row r="5604" spans="2:16" ht="38" thickBot="1">
      <c r="B5604" s="14">
        <v>2424</v>
      </c>
      <c r="P5604" s="165" t="s">
        <v>12734</v>
      </c>
    </row>
    <row r="5605" spans="2:16" ht="25.5" thickBot="1">
      <c r="B5605" s="14">
        <v>2425</v>
      </c>
      <c r="P5605" s="165" t="s">
        <v>12735</v>
      </c>
    </row>
    <row r="5606" spans="2:16" ht="63" thickBot="1">
      <c r="B5606" s="14">
        <v>2426</v>
      </c>
      <c r="P5606" s="165" t="s">
        <v>12736</v>
      </c>
    </row>
    <row r="5607" spans="2:16" ht="25.5" thickBot="1">
      <c r="B5607" s="14">
        <v>2427</v>
      </c>
      <c r="P5607" s="165" t="s">
        <v>12737</v>
      </c>
    </row>
    <row r="5608" spans="2:16" ht="38" thickBot="1">
      <c r="B5608" s="14">
        <v>2428</v>
      </c>
      <c r="P5608" s="165" t="s">
        <v>12738</v>
      </c>
    </row>
    <row r="5609" spans="2:16" ht="18.5" thickBot="1">
      <c r="B5609" s="14">
        <v>2429</v>
      </c>
      <c r="P5609" s="165" t="s">
        <v>12739</v>
      </c>
    </row>
    <row r="5610" spans="2:16" ht="25.5" thickBot="1">
      <c r="B5610" s="14">
        <v>2430</v>
      </c>
      <c r="P5610" s="165" t="s">
        <v>10420</v>
      </c>
    </row>
    <row r="5611" spans="2:16" ht="38" thickBot="1">
      <c r="B5611" s="14">
        <v>2431</v>
      </c>
      <c r="P5611" s="165" t="s">
        <v>12740</v>
      </c>
    </row>
    <row r="5612" spans="2:16" ht="25.5" thickBot="1">
      <c r="B5612" s="14">
        <v>2432</v>
      </c>
      <c r="P5612" s="165" t="s">
        <v>12741</v>
      </c>
    </row>
    <row r="5613" spans="2:16" ht="38" thickBot="1">
      <c r="B5613" s="14">
        <v>2433</v>
      </c>
      <c r="P5613" s="165" t="s">
        <v>12742</v>
      </c>
    </row>
    <row r="5614" spans="2:16" ht="18.5" thickBot="1">
      <c r="B5614" s="14">
        <v>2434</v>
      </c>
      <c r="P5614" s="165" t="s">
        <v>12743</v>
      </c>
    </row>
    <row r="5615" spans="2:16" ht="25.5" thickBot="1">
      <c r="B5615" s="14">
        <v>2435</v>
      </c>
      <c r="P5615" s="165" t="s">
        <v>12744</v>
      </c>
    </row>
    <row r="5616" spans="2:16" ht="38" thickBot="1">
      <c r="B5616" s="14">
        <v>2436</v>
      </c>
      <c r="P5616" s="165" t="s">
        <v>12745</v>
      </c>
    </row>
    <row r="5617" spans="2:16" ht="18.5" thickBot="1">
      <c r="B5617" s="14">
        <v>2437</v>
      </c>
      <c r="P5617" s="165" t="s">
        <v>12746</v>
      </c>
    </row>
    <row r="5618" spans="2:16" ht="18.5" thickBot="1">
      <c r="B5618" s="14">
        <v>2438</v>
      </c>
      <c r="P5618" s="165" t="s">
        <v>12747</v>
      </c>
    </row>
    <row r="5619" spans="2:16" ht="18.5" thickBot="1">
      <c r="B5619" s="14">
        <v>2439</v>
      </c>
      <c r="P5619" s="165" t="s">
        <v>12748</v>
      </c>
    </row>
    <row r="5620" spans="2:16" ht="18.5" thickBot="1">
      <c r="B5620" s="14">
        <v>2440</v>
      </c>
      <c r="P5620" s="165" t="s">
        <v>12749</v>
      </c>
    </row>
    <row r="5621" spans="2:16" ht="38" thickBot="1">
      <c r="B5621" s="14">
        <v>2441</v>
      </c>
      <c r="P5621" s="165" t="s">
        <v>12750</v>
      </c>
    </row>
    <row r="5622" spans="2:16" ht="38" thickBot="1">
      <c r="B5622" s="14">
        <v>2442</v>
      </c>
      <c r="P5622" s="165" t="s">
        <v>12751</v>
      </c>
    </row>
    <row r="5623" spans="2:16" ht="50.5" thickBot="1">
      <c r="B5623" s="14">
        <v>2443</v>
      </c>
      <c r="P5623" s="165" t="s">
        <v>12752</v>
      </c>
    </row>
    <row r="5624" spans="2:16" ht="18.5" thickBot="1">
      <c r="B5624" s="14">
        <v>2444</v>
      </c>
      <c r="P5624" s="165" t="s">
        <v>12753</v>
      </c>
    </row>
    <row r="5625" spans="2:16" ht="18.5" thickBot="1">
      <c r="B5625" s="14">
        <v>2445</v>
      </c>
      <c r="P5625" s="165" t="s">
        <v>12754</v>
      </c>
    </row>
    <row r="5626" spans="2:16" ht="38" thickBot="1">
      <c r="B5626" s="14">
        <v>2446</v>
      </c>
      <c r="P5626" s="165" t="s">
        <v>12755</v>
      </c>
    </row>
    <row r="5627" spans="2:16" ht="25.5" thickBot="1">
      <c r="B5627" s="14">
        <v>2447</v>
      </c>
      <c r="P5627" s="165" t="s">
        <v>12756</v>
      </c>
    </row>
    <row r="5628" spans="2:16" ht="50.5" thickBot="1">
      <c r="B5628" s="14">
        <v>2448</v>
      </c>
      <c r="P5628" s="165" t="s">
        <v>12757</v>
      </c>
    </row>
    <row r="5629" spans="2:16" ht="25.5" thickBot="1">
      <c r="B5629" s="14">
        <v>2449</v>
      </c>
      <c r="P5629" s="165" t="s">
        <v>12758</v>
      </c>
    </row>
    <row r="5630" spans="2:16" ht="25.5" thickBot="1">
      <c r="B5630" s="14">
        <v>2450</v>
      </c>
      <c r="P5630" s="165" t="s">
        <v>12759</v>
      </c>
    </row>
    <row r="5631" spans="2:16" ht="63" thickBot="1">
      <c r="B5631" s="14">
        <v>2451</v>
      </c>
      <c r="P5631" s="165" t="s">
        <v>12760</v>
      </c>
    </row>
    <row r="5632" spans="2:16" ht="25.5" thickBot="1">
      <c r="B5632" s="14">
        <v>2452</v>
      </c>
      <c r="P5632" s="165" t="s">
        <v>12761</v>
      </c>
    </row>
    <row r="5633" spans="2:16" ht="25.5" thickBot="1">
      <c r="B5633" s="14">
        <v>2453</v>
      </c>
      <c r="P5633" s="165" t="s">
        <v>12762</v>
      </c>
    </row>
    <row r="5634" spans="2:16" ht="38" thickBot="1">
      <c r="B5634" s="14">
        <v>2454</v>
      </c>
      <c r="P5634" s="165" t="s">
        <v>12763</v>
      </c>
    </row>
    <row r="5635" spans="2:16" ht="38" thickBot="1">
      <c r="B5635" s="14">
        <v>2455</v>
      </c>
      <c r="P5635" s="165" t="s">
        <v>12764</v>
      </c>
    </row>
    <row r="5636" spans="2:16" ht="50.5" thickBot="1">
      <c r="B5636" s="14">
        <v>2456</v>
      </c>
      <c r="P5636" s="165" t="s">
        <v>12765</v>
      </c>
    </row>
    <row r="5637" spans="2:16" ht="38" thickBot="1">
      <c r="B5637" s="14">
        <v>2457</v>
      </c>
      <c r="P5637" s="165" t="s">
        <v>12766</v>
      </c>
    </row>
    <row r="5638" spans="2:16" ht="75.5" thickBot="1">
      <c r="B5638" s="14">
        <v>2458</v>
      </c>
      <c r="P5638" s="165" t="s">
        <v>12767</v>
      </c>
    </row>
    <row r="5639" spans="2:16" ht="63" thickBot="1">
      <c r="B5639" s="14">
        <v>2459</v>
      </c>
      <c r="P5639" s="165" t="s">
        <v>12768</v>
      </c>
    </row>
    <row r="5640" spans="2:16" ht="38" thickBot="1">
      <c r="B5640" s="14">
        <v>2460</v>
      </c>
      <c r="P5640" s="165" t="s">
        <v>12769</v>
      </c>
    </row>
    <row r="5641" spans="2:16" ht="38" thickBot="1">
      <c r="B5641" s="14">
        <v>2461</v>
      </c>
      <c r="P5641" s="165" t="s">
        <v>12770</v>
      </c>
    </row>
    <row r="5642" spans="2:16" ht="25.5" thickBot="1">
      <c r="B5642" s="14">
        <v>2462</v>
      </c>
      <c r="P5642" s="165" t="s">
        <v>12771</v>
      </c>
    </row>
    <row r="5643" spans="2:16" ht="25.5" thickBot="1">
      <c r="B5643" s="14">
        <v>2463</v>
      </c>
      <c r="P5643" s="165" t="s">
        <v>12772</v>
      </c>
    </row>
    <row r="5644" spans="2:16" ht="25.5" thickBot="1">
      <c r="B5644" s="14">
        <v>2464</v>
      </c>
      <c r="P5644" s="165" t="s">
        <v>12773</v>
      </c>
    </row>
    <row r="5645" spans="2:16" ht="25.5" thickBot="1">
      <c r="B5645" s="14">
        <v>2465</v>
      </c>
      <c r="P5645" s="165" t="s">
        <v>12774</v>
      </c>
    </row>
    <row r="5646" spans="2:16" ht="63" thickBot="1">
      <c r="B5646" s="14">
        <v>2466</v>
      </c>
      <c r="P5646" s="165" t="s">
        <v>12775</v>
      </c>
    </row>
    <row r="5647" spans="2:16" ht="38" thickBot="1">
      <c r="B5647" s="14">
        <v>2467</v>
      </c>
      <c r="P5647" s="165" t="s">
        <v>12776</v>
      </c>
    </row>
    <row r="5648" spans="2:16" ht="38" thickBot="1">
      <c r="B5648" s="14">
        <v>2468</v>
      </c>
      <c r="P5648" s="165" t="s">
        <v>12777</v>
      </c>
    </row>
    <row r="5649" spans="2:16" ht="50.5" thickBot="1">
      <c r="B5649" s="14">
        <v>2469</v>
      </c>
      <c r="P5649" s="165" t="s">
        <v>12778</v>
      </c>
    </row>
    <row r="5650" spans="2:16" ht="38" thickBot="1">
      <c r="B5650" s="14">
        <v>2470</v>
      </c>
      <c r="P5650" s="165" t="s">
        <v>12779</v>
      </c>
    </row>
    <row r="5651" spans="2:16" ht="63" thickBot="1">
      <c r="B5651" s="14">
        <v>2471</v>
      </c>
      <c r="P5651" s="165" t="s">
        <v>12780</v>
      </c>
    </row>
    <row r="5652" spans="2:16" ht="63" thickBot="1">
      <c r="B5652" s="14">
        <v>2472</v>
      </c>
      <c r="P5652" s="165" t="s">
        <v>12781</v>
      </c>
    </row>
    <row r="5653" spans="2:16" ht="63" thickBot="1">
      <c r="B5653" s="14">
        <v>2473</v>
      </c>
      <c r="P5653" s="165" t="s">
        <v>12782</v>
      </c>
    </row>
    <row r="5654" spans="2:16" ht="75.5" thickBot="1">
      <c r="B5654" s="14">
        <v>2474</v>
      </c>
      <c r="P5654" s="165" t="s">
        <v>12783</v>
      </c>
    </row>
    <row r="5655" spans="2:16" ht="75.5" thickBot="1">
      <c r="B5655" s="14">
        <v>2475</v>
      </c>
      <c r="P5655" s="165" t="s">
        <v>12784</v>
      </c>
    </row>
    <row r="5656" spans="2:16" ht="50.5" thickBot="1">
      <c r="B5656" s="14">
        <v>2476</v>
      </c>
      <c r="P5656" s="165" t="s">
        <v>12785</v>
      </c>
    </row>
    <row r="5657" spans="2:16" ht="63" thickBot="1">
      <c r="B5657" s="14">
        <v>2477</v>
      </c>
      <c r="P5657" s="165" t="s">
        <v>12786</v>
      </c>
    </row>
    <row r="5658" spans="2:16" ht="63" thickBot="1">
      <c r="B5658" s="14">
        <v>2478</v>
      </c>
      <c r="P5658" s="165" t="s">
        <v>12787</v>
      </c>
    </row>
    <row r="5659" spans="2:16" ht="18.5" thickBot="1">
      <c r="B5659" s="14">
        <v>2479</v>
      </c>
      <c r="P5659" s="165" t="s">
        <v>12788</v>
      </c>
    </row>
    <row r="5660" spans="2:16" ht="50.5" thickBot="1">
      <c r="B5660" s="14">
        <v>2480</v>
      </c>
      <c r="P5660" s="165" t="s">
        <v>12789</v>
      </c>
    </row>
    <row r="5661" spans="2:16" ht="63" thickBot="1">
      <c r="B5661" s="14">
        <v>2481</v>
      </c>
      <c r="P5661" s="165" t="s">
        <v>12790</v>
      </c>
    </row>
    <row r="5662" spans="2:16" ht="50.5" thickBot="1">
      <c r="B5662" s="14">
        <v>2482</v>
      </c>
      <c r="P5662" s="165" t="s">
        <v>12791</v>
      </c>
    </row>
    <row r="5663" spans="2:16" ht="38" thickBot="1">
      <c r="B5663" s="14">
        <v>2483</v>
      </c>
      <c r="P5663" s="165" t="s">
        <v>12792</v>
      </c>
    </row>
    <row r="5664" spans="2:16" ht="25.5" thickBot="1">
      <c r="B5664" s="14">
        <v>2484</v>
      </c>
      <c r="P5664" s="165" t="s">
        <v>12793</v>
      </c>
    </row>
    <row r="5665" spans="2:16" ht="25.5" thickBot="1">
      <c r="B5665" s="14">
        <v>2485</v>
      </c>
      <c r="P5665" s="165" t="s">
        <v>12794</v>
      </c>
    </row>
    <row r="5666" spans="2:16" ht="25.5" thickBot="1">
      <c r="B5666" s="14">
        <v>2486</v>
      </c>
      <c r="P5666" s="165" t="s">
        <v>12795</v>
      </c>
    </row>
    <row r="5667" spans="2:16" ht="25.5" thickBot="1">
      <c r="B5667" s="14">
        <v>2487</v>
      </c>
      <c r="P5667" s="165" t="s">
        <v>12796</v>
      </c>
    </row>
    <row r="5668" spans="2:16" ht="38" thickBot="1">
      <c r="B5668" s="14">
        <v>2488</v>
      </c>
      <c r="P5668" s="165" t="s">
        <v>12797</v>
      </c>
    </row>
    <row r="5669" spans="2:16" ht="63" thickBot="1">
      <c r="B5669" s="14">
        <v>2489</v>
      </c>
      <c r="P5669" s="165" t="s">
        <v>12798</v>
      </c>
    </row>
    <row r="5670" spans="2:16" ht="50.5" thickBot="1">
      <c r="B5670" s="14">
        <v>2490</v>
      </c>
      <c r="P5670" s="165" t="s">
        <v>12799</v>
      </c>
    </row>
    <row r="5671" spans="2:16" ht="18.5" thickBot="1">
      <c r="B5671" s="14">
        <v>2491</v>
      </c>
      <c r="P5671" s="165" t="s">
        <v>12800</v>
      </c>
    </row>
    <row r="5672" spans="2:16" ht="25.5" thickBot="1">
      <c r="B5672" s="14">
        <v>2492</v>
      </c>
      <c r="P5672" s="165" t="s">
        <v>12801</v>
      </c>
    </row>
    <row r="5673" spans="2:16" ht="18.5" thickBot="1">
      <c r="B5673" s="14">
        <v>2493</v>
      </c>
      <c r="P5673" s="165" t="s">
        <v>12802</v>
      </c>
    </row>
    <row r="5674" spans="2:16" ht="18.5" thickBot="1">
      <c r="B5674" s="14">
        <v>2494</v>
      </c>
      <c r="P5674" s="165" t="s">
        <v>12803</v>
      </c>
    </row>
    <row r="5675" spans="2:16" ht="18.5" thickBot="1">
      <c r="B5675" s="14">
        <v>2495</v>
      </c>
      <c r="P5675" s="165" t="s">
        <v>12804</v>
      </c>
    </row>
    <row r="5676" spans="2:16" ht="18.5" thickBot="1">
      <c r="B5676" s="14">
        <v>2496</v>
      </c>
      <c r="P5676" s="165" t="s">
        <v>12805</v>
      </c>
    </row>
    <row r="5677" spans="2:16" ht="38" thickBot="1">
      <c r="B5677" s="14">
        <v>2497</v>
      </c>
      <c r="P5677" s="165" t="s">
        <v>12806</v>
      </c>
    </row>
    <row r="5678" spans="2:16" ht="50.5" thickBot="1">
      <c r="B5678" s="14">
        <v>2498</v>
      </c>
      <c r="P5678" s="165" t="s">
        <v>12807</v>
      </c>
    </row>
    <row r="5679" spans="2:16" ht="63" thickBot="1">
      <c r="B5679" s="14">
        <v>2499</v>
      </c>
      <c r="P5679" s="165" t="s">
        <v>12808</v>
      </c>
    </row>
    <row r="5680" spans="2:16" ht="75.5" thickBot="1">
      <c r="B5680" s="14">
        <v>2500</v>
      </c>
      <c r="P5680" s="165" t="s">
        <v>12809</v>
      </c>
    </row>
    <row r="5681" spans="2:16" ht="50.5" thickBot="1">
      <c r="B5681" s="14">
        <v>2501</v>
      </c>
      <c r="P5681" s="165" t="s">
        <v>12810</v>
      </c>
    </row>
    <row r="5682" spans="2:16" ht="25.5" thickBot="1">
      <c r="B5682" s="14">
        <v>2502</v>
      </c>
      <c r="P5682" s="165" t="s">
        <v>12811</v>
      </c>
    </row>
    <row r="5683" spans="2:16" ht="18.5" thickBot="1">
      <c r="B5683" s="14">
        <v>2503</v>
      </c>
      <c r="P5683" s="165" t="s">
        <v>12812</v>
      </c>
    </row>
    <row r="5684" spans="2:16" ht="18.5" thickBot="1">
      <c r="B5684" s="14">
        <v>2504</v>
      </c>
      <c r="P5684" s="165" t="s">
        <v>12813</v>
      </c>
    </row>
    <row r="5685" spans="2:16" ht="38" thickBot="1">
      <c r="B5685" s="14">
        <v>2505</v>
      </c>
      <c r="P5685" s="165" t="s">
        <v>12814</v>
      </c>
    </row>
    <row r="5686" spans="2:16" ht="38" thickBot="1">
      <c r="B5686" s="14">
        <v>2506</v>
      </c>
      <c r="P5686" s="165" t="s">
        <v>12815</v>
      </c>
    </row>
    <row r="5687" spans="2:16" ht="25.5" thickBot="1">
      <c r="B5687" s="14">
        <v>2507</v>
      </c>
      <c r="P5687" s="165" t="s">
        <v>12816</v>
      </c>
    </row>
    <row r="5688" spans="2:16" ht="25.5" thickBot="1">
      <c r="B5688" s="14">
        <v>2508</v>
      </c>
      <c r="P5688" s="165" t="s">
        <v>12817</v>
      </c>
    </row>
    <row r="5689" spans="2:16" ht="38" thickBot="1">
      <c r="B5689" s="14">
        <v>2509</v>
      </c>
      <c r="P5689" s="165" t="s">
        <v>12818</v>
      </c>
    </row>
    <row r="5690" spans="2:16" ht="63" thickBot="1">
      <c r="B5690" s="14">
        <v>2510</v>
      </c>
      <c r="P5690" s="165" t="s">
        <v>12819</v>
      </c>
    </row>
    <row r="5691" spans="2:16" ht="50.5" thickBot="1">
      <c r="B5691" s="14">
        <v>2511</v>
      </c>
      <c r="P5691" s="165" t="s">
        <v>12820</v>
      </c>
    </row>
    <row r="5692" spans="2:16" ht="25.5" thickBot="1">
      <c r="B5692" s="14">
        <v>2512</v>
      </c>
      <c r="P5692" s="165" t="s">
        <v>12821</v>
      </c>
    </row>
    <row r="5693" spans="2:16" ht="25.5" thickBot="1">
      <c r="B5693" s="14">
        <v>2513</v>
      </c>
      <c r="P5693" s="165" t="s">
        <v>12822</v>
      </c>
    </row>
    <row r="5694" spans="2:16" ht="25.5" thickBot="1">
      <c r="B5694" s="14">
        <v>2514</v>
      </c>
      <c r="P5694" s="165" t="s">
        <v>12823</v>
      </c>
    </row>
    <row r="5695" spans="2:16" ht="18.5" thickBot="1">
      <c r="B5695" s="14">
        <v>2515</v>
      </c>
      <c r="P5695" s="165" t="s">
        <v>12824</v>
      </c>
    </row>
    <row r="5696" spans="2:16" ht="25.5" thickBot="1">
      <c r="B5696" s="14">
        <v>2516</v>
      </c>
      <c r="P5696" s="165" t="s">
        <v>12825</v>
      </c>
    </row>
    <row r="5697" spans="2:16" ht="25.5" thickBot="1">
      <c r="B5697" s="14">
        <v>2517</v>
      </c>
      <c r="P5697" s="165" t="s">
        <v>12826</v>
      </c>
    </row>
    <row r="5698" spans="2:16" ht="38" thickBot="1">
      <c r="B5698" s="14">
        <v>2518</v>
      </c>
      <c r="P5698" s="165" t="s">
        <v>12827</v>
      </c>
    </row>
    <row r="5699" spans="2:16" ht="25.5" thickBot="1">
      <c r="B5699" s="14">
        <v>2519</v>
      </c>
      <c r="P5699" s="165" t="s">
        <v>12828</v>
      </c>
    </row>
    <row r="5700" spans="2:16" ht="25.5" thickBot="1">
      <c r="B5700" s="14">
        <v>2520</v>
      </c>
      <c r="P5700" s="165" t="s">
        <v>12829</v>
      </c>
    </row>
    <row r="5701" spans="2:16" ht="38" thickBot="1">
      <c r="B5701" s="14">
        <v>2521</v>
      </c>
      <c r="P5701" s="165" t="s">
        <v>12830</v>
      </c>
    </row>
    <row r="5702" spans="2:16" ht="50.5" thickBot="1">
      <c r="B5702" s="14">
        <v>2522</v>
      </c>
      <c r="P5702" s="165" t="s">
        <v>12831</v>
      </c>
    </row>
    <row r="5703" spans="2:16" ht="88" thickBot="1">
      <c r="B5703" s="14">
        <v>2523</v>
      </c>
      <c r="P5703" s="165" t="s">
        <v>12832</v>
      </c>
    </row>
    <row r="5704" spans="2:16" ht="100.5" thickBot="1">
      <c r="B5704" s="14">
        <v>2524</v>
      </c>
      <c r="P5704" s="165" t="s">
        <v>12833</v>
      </c>
    </row>
    <row r="5705" spans="2:16" ht="88" thickBot="1">
      <c r="B5705" s="14">
        <v>2525</v>
      </c>
      <c r="P5705" s="165" t="s">
        <v>12834</v>
      </c>
    </row>
    <row r="5706" spans="2:16" ht="88" thickBot="1">
      <c r="B5706" s="14">
        <v>2526</v>
      </c>
      <c r="P5706" s="165" t="s">
        <v>12835</v>
      </c>
    </row>
    <row r="5707" spans="2:16" ht="100.5" thickBot="1">
      <c r="B5707" s="14">
        <v>2527</v>
      </c>
      <c r="P5707" s="165" t="s">
        <v>12836</v>
      </c>
    </row>
    <row r="5708" spans="2:16" ht="88" thickBot="1">
      <c r="B5708" s="14">
        <v>2528</v>
      </c>
      <c r="P5708" s="165" t="s">
        <v>12837</v>
      </c>
    </row>
    <row r="5709" spans="2:16" ht="75.5" thickBot="1">
      <c r="B5709" s="14">
        <v>2529</v>
      </c>
      <c r="P5709" s="165" t="s">
        <v>12838</v>
      </c>
    </row>
    <row r="5710" spans="2:16" ht="50.5" thickBot="1">
      <c r="B5710" s="14">
        <v>2530</v>
      </c>
      <c r="P5710" s="165" t="s">
        <v>12839</v>
      </c>
    </row>
    <row r="5711" spans="2:16" ht="18.5" thickBot="1">
      <c r="B5711" s="14">
        <v>2531</v>
      </c>
      <c r="P5711" s="165" t="s">
        <v>12840</v>
      </c>
    </row>
    <row r="5712" spans="2:16" ht="25.5" thickBot="1">
      <c r="B5712" s="14">
        <v>2532</v>
      </c>
      <c r="P5712" s="165" t="s">
        <v>12841</v>
      </c>
    </row>
    <row r="5713" spans="2:16" ht="25.5" thickBot="1">
      <c r="B5713" s="14">
        <v>2533</v>
      </c>
      <c r="P5713" s="165" t="s">
        <v>12842</v>
      </c>
    </row>
    <row r="5714" spans="2:16" ht="18.5" thickBot="1">
      <c r="B5714" s="14">
        <v>2534</v>
      </c>
      <c r="P5714" s="165" t="s">
        <v>12843</v>
      </c>
    </row>
    <row r="5715" spans="2:16" ht="18.5" thickBot="1">
      <c r="B5715" s="14">
        <v>2535</v>
      </c>
      <c r="P5715" s="165" t="s">
        <v>12844</v>
      </c>
    </row>
    <row r="5716" spans="2:16" ht="25.5" thickBot="1">
      <c r="B5716" s="14">
        <v>2536</v>
      </c>
      <c r="P5716" s="165" t="s">
        <v>12845</v>
      </c>
    </row>
    <row r="5717" spans="2:16" ht="38" thickBot="1">
      <c r="B5717" s="14">
        <v>2537</v>
      </c>
      <c r="P5717" s="165" t="s">
        <v>12846</v>
      </c>
    </row>
    <row r="5718" spans="2:16" ht="18.5" thickBot="1">
      <c r="B5718" s="14">
        <v>2538</v>
      </c>
      <c r="P5718" s="165" t="s">
        <v>12847</v>
      </c>
    </row>
    <row r="5719" spans="2:16" ht="18.5" thickBot="1">
      <c r="B5719" s="14">
        <v>2539</v>
      </c>
      <c r="P5719" s="165" t="s">
        <v>12848</v>
      </c>
    </row>
    <row r="5720" spans="2:16" ht="25.5" thickBot="1">
      <c r="B5720" s="14">
        <v>2540</v>
      </c>
      <c r="P5720" s="165" t="s">
        <v>12849</v>
      </c>
    </row>
    <row r="5721" spans="2:16" ht="25.5" thickBot="1">
      <c r="B5721" s="14">
        <v>2541</v>
      </c>
      <c r="P5721" s="165" t="s">
        <v>12850</v>
      </c>
    </row>
    <row r="5722" spans="2:16" ht="38" thickBot="1">
      <c r="B5722" s="14">
        <v>2542</v>
      </c>
      <c r="P5722" s="165" t="s">
        <v>12851</v>
      </c>
    </row>
    <row r="5723" spans="2:16" ht="25.5" thickBot="1">
      <c r="B5723" s="14">
        <v>2543</v>
      </c>
      <c r="P5723" s="165" t="s">
        <v>12852</v>
      </c>
    </row>
    <row r="5724" spans="2:16" ht="25.5" thickBot="1">
      <c r="B5724" s="14">
        <v>2544</v>
      </c>
      <c r="P5724" s="165" t="s">
        <v>12853</v>
      </c>
    </row>
    <row r="5725" spans="2:16" ht="25.5" thickBot="1">
      <c r="B5725" s="14">
        <v>2545</v>
      </c>
      <c r="P5725" s="165" t="s">
        <v>12854</v>
      </c>
    </row>
    <row r="5726" spans="2:16" ht="25.5" thickBot="1">
      <c r="B5726" s="14">
        <v>2546</v>
      </c>
      <c r="P5726" s="165" t="s">
        <v>12855</v>
      </c>
    </row>
    <row r="5727" spans="2:16" ht="25.5" thickBot="1">
      <c r="B5727" s="14">
        <v>2547</v>
      </c>
      <c r="P5727" s="165" t="s">
        <v>12856</v>
      </c>
    </row>
    <row r="5728" spans="2:16" ht="25.5" thickBot="1">
      <c r="B5728" s="14">
        <v>2548</v>
      </c>
      <c r="P5728" s="165" t="s">
        <v>12857</v>
      </c>
    </row>
    <row r="5729" spans="2:16" ht="25.5" thickBot="1">
      <c r="B5729" s="14">
        <v>2549</v>
      </c>
      <c r="P5729" s="165" t="s">
        <v>12858</v>
      </c>
    </row>
    <row r="5730" spans="2:16" ht="25.5" thickBot="1">
      <c r="B5730" s="14">
        <v>2550</v>
      </c>
      <c r="P5730" s="165" t="s">
        <v>12859</v>
      </c>
    </row>
    <row r="5731" spans="2:16" ht="38" thickBot="1">
      <c r="B5731" s="14">
        <v>2551</v>
      </c>
      <c r="P5731" s="165" t="s">
        <v>12860</v>
      </c>
    </row>
    <row r="5732" spans="2:16" ht="38" thickBot="1">
      <c r="B5732" s="14">
        <v>2552</v>
      </c>
      <c r="P5732" s="165" t="s">
        <v>12861</v>
      </c>
    </row>
    <row r="5733" spans="2:16" ht="18.5" thickBot="1">
      <c r="B5733" s="14">
        <v>2553</v>
      </c>
      <c r="P5733" s="165" t="s">
        <v>12862</v>
      </c>
    </row>
    <row r="5734" spans="2:16" ht="38" thickBot="1">
      <c r="B5734" s="14">
        <v>2554</v>
      </c>
      <c r="P5734" s="165" t="s">
        <v>12863</v>
      </c>
    </row>
    <row r="5735" spans="2:16" ht="25.5" thickBot="1">
      <c r="B5735" s="14">
        <v>2555</v>
      </c>
      <c r="P5735" s="165" t="s">
        <v>12864</v>
      </c>
    </row>
    <row r="5736" spans="2:16" ht="38" thickBot="1">
      <c r="B5736" s="14">
        <v>2556</v>
      </c>
      <c r="P5736" s="165" t="s">
        <v>12861</v>
      </c>
    </row>
    <row r="5737" spans="2:16" ht="63" thickBot="1">
      <c r="B5737" s="14">
        <v>2557</v>
      </c>
      <c r="P5737" s="165" t="s">
        <v>12865</v>
      </c>
    </row>
    <row r="5738" spans="2:16" ht="25.5" thickBot="1">
      <c r="B5738" s="14">
        <v>2558</v>
      </c>
      <c r="P5738" s="165" t="s">
        <v>12866</v>
      </c>
    </row>
    <row r="5739" spans="2:16" ht="18.5" thickBot="1">
      <c r="B5739" s="14">
        <v>2559</v>
      </c>
      <c r="P5739" s="165" t="s">
        <v>12867</v>
      </c>
    </row>
    <row r="5740" spans="2:16" ht="25.5" thickBot="1">
      <c r="B5740" s="14">
        <v>2560</v>
      </c>
      <c r="P5740" s="165" t="s">
        <v>12868</v>
      </c>
    </row>
    <row r="5741" spans="2:16" ht="38" thickBot="1">
      <c r="B5741" s="14">
        <v>2561</v>
      </c>
      <c r="P5741" s="165" t="s">
        <v>12869</v>
      </c>
    </row>
    <row r="5742" spans="2:16" ht="38" thickBot="1">
      <c r="B5742" s="14">
        <v>2562</v>
      </c>
      <c r="P5742" s="165" t="s">
        <v>12870</v>
      </c>
    </row>
    <row r="5743" spans="2:16" ht="38" thickBot="1">
      <c r="B5743" s="14">
        <v>2563</v>
      </c>
      <c r="P5743" s="165" t="s">
        <v>12871</v>
      </c>
    </row>
    <row r="5744" spans="2:16" ht="38" thickBot="1">
      <c r="B5744" s="14">
        <v>2564</v>
      </c>
      <c r="P5744" s="165" t="s">
        <v>12872</v>
      </c>
    </row>
    <row r="5745" spans="2:16" ht="38" thickBot="1">
      <c r="B5745" s="14">
        <v>2565</v>
      </c>
      <c r="P5745" s="165" t="s">
        <v>12873</v>
      </c>
    </row>
    <row r="5746" spans="2:16" ht="38" thickBot="1">
      <c r="B5746" s="14">
        <v>2566</v>
      </c>
      <c r="P5746" s="165" t="s">
        <v>12874</v>
      </c>
    </row>
    <row r="5747" spans="2:16" ht="38" thickBot="1">
      <c r="B5747" s="14">
        <v>2567</v>
      </c>
      <c r="P5747" s="165" t="s">
        <v>12875</v>
      </c>
    </row>
    <row r="5748" spans="2:16" ht="25.5" thickBot="1">
      <c r="B5748" s="14">
        <v>2568</v>
      </c>
      <c r="P5748" s="165" t="s">
        <v>12876</v>
      </c>
    </row>
    <row r="5749" spans="2:16" ht="25.5" thickBot="1">
      <c r="B5749" s="14">
        <v>2569</v>
      </c>
      <c r="P5749" s="165" t="s">
        <v>12877</v>
      </c>
    </row>
    <row r="5750" spans="2:16" ht="38" thickBot="1">
      <c r="B5750" s="14">
        <v>2570</v>
      </c>
      <c r="P5750" s="165" t="s">
        <v>12878</v>
      </c>
    </row>
    <row r="5751" spans="2:16" ht="25.5" thickBot="1">
      <c r="B5751" s="14">
        <v>2571</v>
      </c>
      <c r="P5751" s="165" t="s">
        <v>12879</v>
      </c>
    </row>
    <row r="5752" spans="2:16" ht="25.5" thickBot="1">
      <c r="B5752" s="14">
        <v>2572</v>
      </c>
      <c r="P5752" s="165" t="s">
        <v>12880</v>
      </c>
    </row>
    <row r="5753" spans="2:16" ht="38" thickBot="1">
      <c r="B5753" s="14">
        <v>2573</v>
      </c>
      <c r="P5753" s="165" t="s">
        <v>12870</v>
      </c>
    </row>
    <row r="5754" spans="2:16" ht="25.5" thickBot="1">
      <c r="B5754" s="14">
        <v>2574</v>
      </c>
      <c r="P5754" s="165" t="s">
        <v>12879</v>
      </c>
    </row>
    <row r="5755" spans="2:16" ht="38" thickBot="1">
      <c r="B5755" s="14">
        <v>2575</v>
      </c>
      <c r="P5755" s="165" t="s">
        <v>12881</v>
      </c>
    </row>
    <row r="5756" spans="2:16" ht="18.5" thickBot="1">
      <c r="B5756" s="14">
        <v>2576</v>
      </c>
      <c r="P5756" s="165" t="s">
        <v>12882</v>
      </c>
    </row>
    <row r="5757" spans="2:16" ht="25.5" thickBot="1">
      <c r="B5757" s="14">
        <v>2577</v>
      </c>
      <c r="P5757" s="165" t="s">
        <v>12883</v>
      </c>
    </row>
    <row r="5758" spans="2:16" ht="25.5" thickBot="1">
      <c r="B5758" s="14">
        <v>2578</v>
      </c>
      <c r="P5758" s="165" t="s">
        <v>12884</v>
      </c>
    </row>
    <row r="5759" spans="2:16" ht="25.5" thickBot="1">
      <c r="B5759" s="14">
        <v>2579</v>
      </c>
      <c r="P5759" s="165" t="s">
        <v>12885</v>
      </c>
    </row>
    <row r="5760" spans="2:16" ht="18.5" thickBot="1">
      <c r="B5760" s="14">
        <v>2580</v>
      </c>
      <c r="P5760" s="165" t="s">
        <v>12886</v>
      </c>
    </row>
    <row r="5761" spans="2:16" ht="25.5" thickBot="1">
      <c r="B5761" s="14">
        <v>2581</v>
      </c>
      <c r="P5761" s="165" t="s">
        <v>12887</v>
      </c>
    </row>
    <row r="5762" spans="2:16" ht="38" thickBot="1">
      <c r="B5762" s="14">
        <v>2582</v>
      </c>
      <c r="P5762" s="165" t="s">
        <v>12888</v>
      </c>
    </row>
    <row r="5763" spans="2:16" ht="18.5" thickBot="1">
      <c r="B5763" s="14">
        <v>2583</v>
      </c>
      <c r="P5763" s="165" t="s">
        <v>12886</v>
      </c>
    </row>
    <row r="5764" spans="2:16" ht="25.5" thickBot="1">
      <c r="B5764" s="14">
        <v>2584</v>
      </c>
      <c r="P5764" s="165" t="s">
        <v>12887</v>
      </c>
    </row>
    <row r="5765" spans="2:16" ht="38" thickBot="1">
      <c r="B5765" s="14">
        <v>2585</v>
      </c>
      <c r="P5765" s="165" t="s">
        <v>12889</v>
      </c>
    </row>
    <row r="5766" spans="2:16" ht="25.5" thickBot="1">
      <c r="B5766" s="14">
        <v>2586</v>
      </c>
      <c r="P5766" s="165" t="s">
        <v>12890</v>
      </c>
    </row>
    <row r="5767" spans="2:16" ht="50.5" thickBot="1">
      <c r="B5767" s="14">
        <v>2587</v>
      </c>
      <c r="P5767" s="165" t="s">
        <v>12891</v>
      </c>
    </row>
    <row r="5768" spans="2:16" ht="25.5" thickBot="1">
      <c r="B5768" s="14">
        <v>2588</v>
      </c>
      <c r="P5768" s="165" t="s">
        <v>12892</v>
      </c>
    </row>
    <row r="5769" spans="2:16" ht="18.5" thickBot="1">
      <c r="B5769" s="14">
        <v>2589</v>
      </c>
      <c r="P5769" s="165" t="s">
        <v>12893</v>
      </c>
    </row>
    <row r="5770" spans="2:16" ht="38" thickBot="1">
      <c r="B5770" s="14">
        <v>2590</v>
      </c>
      <c r="P5770" s="165" t="s">
        <v>12894</v>
      </c>
    </row>
    <row r="5771" spans="2:16" ht="38" thickBot="1">
      <c r="B5771" s="14">
        <v>2591</v>
      </c>
      <c r="P5771" s="165" t="s">
        <v>12895</v>
      </c>
    </row>
    <row r="5772" spans="2:16" ht="25.5" thickBot="1">
      <c r="B5772" s="14">
        <v>2592</v>
      </c>
      <c r="P5772" s="165" t="s">
        <v>12896</v>
      </c>
    </row>
    <row r="5773" spans="2:16" ht="25.5" thickBot="1">
      <c r="B5773" s="14">
        <v>2593</v>
      </c>
      <c r="P5773" s="165" t="s">
        <v>12897</v>
      </c>
    </row>
    <row r="5774" spans="2:16" ht="25.5" thickBot="1">
      <c r="B5774" s="14">
        <v>2594</v>
      </c>
      <c r="P5774" s="165" t="s">
        <v>12898</v>
      </c>
    </row>
    <row r="5775" spans="2:16" ht="25.5" thickBot="1">
      <c r="B5775" s="14">
        <v>2595</v>
      </c>
      <c r="P5775" s="165" t="s">
        <v>12899</v>
      </c>
    </row>
    <row r="5776" spans="2:16" ht="18.5" thickBot="1">
      <c r="B5776" s="14">
        <v>2596</v>
      </c>
      <c r="P5776" s="165" t="s">
        <v>12900</v>
      </c>
    </row>
    <row r="5777" spans="2:16" ht="25.5" thickBot="1">
      <c r="B5777" s="14">
        <v>2597</v>
      </c>
      <c r="P5777" s="165" t="s">
        <v>12901</v>
      </c>
    </row>
    <row r="5778" spans="2:16" ht="38" thickBot="1">
      <c r="B5778" s="14">
        <v>2598</v>
      </c>
      <c r="P5778" s="165" t="s">
        <v>12902</v>
      </c>
    </row>
    <row r="5779" spans="2:16" ht="38" thickBot="1">
      <c r="B5779" s="14">
        <v>2599</v>
      </c>
      <c r="P5779" s="165" t="s">
        <v>12903</v>
      </c>
    </row>
    <row r="5780" spans="2:16" ht="38" thickBot="1">
      <c r="B5780" s="14">
        <v>2600</v>
      </c>
      <c r="P5780" s="165" t="s">
        <v>12904</v>
      </c>
    </row>
    <row r="5781" spans="2:16" ht="88" thickBot="1">
      <c r="B5781" s="14">
        <v>2601</v>
      </c>
      <c r="P5781" s="165" t="s">
        <v>12905</v>
      </c>
    </row>
    <row r="5782" spans="2:16" ht="63" thickBot="1">
      <c r="B5782" s="14">
        <v>2602</v>
      </c>
      <c r="P5782" s="165" t="s">
        <v>12906</v>
      </c>
    </row>
    <row r="5783" spans="2:16" ht="50.5" thickBot="1">
      <c r="B5783" s="14">
        <v>2603</v>
      </c>
      <c r="P5783" s="165" t="s">
        <v>12907</v>
      </c>
    </row>
    <row r="5784" spans="2:16" ht="25.5" thickBot="1">
      <c r="B5784" s="14">
        <v>2604</v>
      </c>
      <c r="P5784" s="165" t="s">
        <v>12908</v>
      </c>
    </row>
    <row r="5785" spans="2:16" ht="50.5" thickBot="1">
      <c r="B5785" s="14">
        <v>2605</v>
      </c>
      <c r="P5785" s="165" t="s">
        <v>12909</v>
      </c>
    </row>
    <row r="5786" spans="2:16" ht="25.5" thickBot="1">
      <c r="B5786" s="14">
        <v>2606</v>
      </c>
      <c r="P5786" s="165" t="s">
        <v>12910</v>
      </c>
    </row>
    <row r="5787" spans="2:16" ht="25.5" thickBot="1">
      <c r="B5787" s="14">
        <v>2607</v>
      </c>
      <c r="P5787" s="165" t="s">
        <v>12911</v>
      </c>
    </row>
    <row r="5788" spans="2:16" ht="63" thickBot="1">
      <c r="B5788" s="14">
        <v>2608</v>
      </c>
      <c r="P5788" s="165" t="s">
        <v>12912</v>
      </c>
    </row>
    <row r="5789" spans="2:16" ht="38" thickBot="1">
      <c r="B5789" s="14">
        <v>2609</v>
      </c>
      <c r="P5789" s="165" t="s">
        <v>12913</v>
      </c>
    </row>
    <row r="5790" spans="2:16" ht="25.5" thickBot="1">
      <c r="B5790" s="14">
        <v>2610</v>
      </c>
      <c r="P5790" s="165" t="s">
        <v>12914</v>
      </c>
    </row>
    <row r="5791" spans="2:16" ht="38" thickBot="1">
      <c r="B5791" s="14">
        <v>2611</v>
      </c>
      <c r="P5791" s="165" t="s">
        <v>12915</v>
      </c>
    </row>
    <row r="5792" spans="2:16" ht="38" thickBot="1">
      <c r="B5792" s="14">
        <v>2612</v>
      </c>
      <c r="P5792" s="165" t="s">
        <v>12916</v>
      </c>
    </row>
    <row r="5793" spans="2:16" ht="38" thickBot="1">
      <c r="B5793" s="14">
        <v>2613</v>
      </c>
      <c r="P5793" s="165" t="s">
        <v>12917</v>
      </c>
    </row>
    <row r="5794" spans="2:16" ht="25.5" thickBot="1">
      <c r="B5794" s="14">
        <v>2614</v>
      </c>
      <c r="P5794" s="165" t="s">
        <v>12918</v>
      </c>
    </row>
    <row r="5795" spans="2:16" ht="38" thickBot="1">
      <c r="B5795" s="14">
        <v>2615</v>
      </c>
      <c r="P5795" s="165" t="s">
        <v>12919</v>
      </c>
    </row>
    <row r="5796" spans="2:16" ht="25.5" thickBot="1">
      <c r="B5796" s="14">
        <v>2616</v>
      </c>
      <c r="P5796" s="165" t="s">
        <v>12920</v>
      </c>
    </row>
    <row r="5797" spans="2:16" ht="25.5" thickBot="1">
      <c r="B5797" s="14">
        <v>2617</v>
      </c>
      <c r="P5797" s="165" t="s">
        <v>12921</v>
      </c>
    </row>
    <row r="5798" spans="2:16" ht="38" thickBot="1">
      <c r="B5798" s="14">
        <v>2618</v>
      </c>
      <c r="P5798" s="165" t="s">
        <v>12922</v>
      </c>
    </row>
    <row r="5799" spans="2:16" ht="25.5" thickBot="1">
      <c r="B5799" s="14">
        <v>2619</v>
      </c>
      <c r="P5799" s="165" t="s">
        <v>12923</v>
      </c>
    </row>
    <row r="5800" spans="2:16" ht="25.5" thickBot="1">
      <c r="B5800" s="14">
        <v>2620</v>
      </c>
      <c r="P5800" s="165" t="s">
        <v>12924</v>
      </c>
    </row>
    <row r="5801" spans="2:16" ht="18.5" thickBot="1">
      <c r="B5801" s="14">
        <v>2621</v>
      </c>
      <c r="P5801" s="165" t="s">
        <v>12925</v>
      </c>
    </row>
    <row r="5802" spans="2:16" ht="18.5" thickBot="1">
      <c r="B5802" s="14">
        <v>2622</v>
      </c>
      <c r="P5802" s="165" t="s">
        <v>12926</v>
      </c>
    </row>
    <row r="5803" spans="2:16" ht="38" thickBot="1">
      <c r="B5803" s="14">
        <v>2623</v>
      </c>
      <c r="P5803" s="165" t="s">
        <v>12927</v>
      </c>
    </row>
    <row r="5804" spans="2:16" ht="18.5" thickBot="1">
      <c r="B5804" s="14">
        <v>2624</v>
      </c>
      <c r="P5804" s="165" t="s">
        <v>12928</v>
      </c>
    </row>
    <row r="5805" spans="2:16" ht="25.5" thickBot="1">
      <c r="B5805" s="14">
        <v>2625</v>
      </c>
      <c r="P5805" s="165" t="s">
        <v>12929</v>
      </c>
    </row>
    <row r="5806" spans="2:16" ht="50.5" thickBot="1">
      <c r="B5806" s="14">
        <v>2626</v>
      </c>
      <c r="P5806" s="165" t="s">
        <v>12930</v>
      </c>
    </row>
    <row r="5807" spans="2:16" ht="50.5" thickBot="1">
      <c r="B5807" s="14">
        <v>2627</v>
      </c>
      <c r="P5807" s="165" t="s">
        <v>12931</v>
      </c>
    </row>
    <row r="5808" spans="2:16" ht="25.5" thickBot="1">
      <c r="B5808" s="14">
        <v>2628</v>
      </c>
      <c r="P5808" s="165" t="s">
        <v>12932</v>
      </c>
    </row>
    <row r="5809" spans="2:16" ht="63" thickBot="1">
      <c r="B5809" s="14">
        <v>2629</v>
      </c>
      <c r="P5809" s="165" t="s">
        <v>12933</v>
      </c>
    </row>
    <row r="5810" spans="2:16" ht="38" thickBot="1">
      <c r="B5810" s="14">
        <v>2630</v>
      </c>
      <c r="P5810" s="165" t="s">
        <v>12934</v>
      </c>
    </row>
    <row r="5811" spans="2:16" ht="25.5" thickBot="1">
      <c r="B5811" s="14">
        <v>2631</v>
      </c>
      <c r="P5811" s="165" t="s">
        <v>12935</v>
      </c>
    </row>
    <row r="5812" spans="2:16" ht="38" thickBot="1">
      <c r="B5812" s="14">
        <v>2632</v>
      </c>
      <c r="P5812" s="165" t="s">
        <v>12936</v>
      </c>
    </row>
    <row r="5813" spans="2:16" ht="25.5" thickBot="1">
      <c r="B5813" s="14">
        <v>2633</v>
      </c>
      <c r="P5813" s="165" t="s">
        <v>12937</v>
      </c>
    </row>
    <row r="5814" spans="2:16" ht="25.5" thickBot="1">
      <c r="B5814" s="14">
        <v>2634</v>
      </c>
      <c r="P5814" s="165" t="s">
        <v>12938</v>
      </c>
    </row>
    <row r="5815" spans="2:16" ht="63" thickBot="1">
      <c r="B5815" s="14">
        <v>2635</v>
      </c>
      <c r="P5815" s="165" t="s">
        <v>12939</v>
      </c>
    </row>
    <row r="5816" spans="2:16" ht="50.5" thickBot="1">
      <c r="B5816" s="14">
        <v>2636</v>
      </c>
      <c r="P5816" s="165" t="s">
        <v>12940</v>
      </c>
    </row>
    <row r="5817" spans="2:16" ht="25.5" thickBot="1">
      <c r="B5817" s="14">
        <v>2637</v>
      </c>
      <c r="P5817" s="165" t="s">
        <v>12941</v>
      </c>
    </row>
    <row r="5818" spans="2:16" ht="50.5" thickBot="1">
      <c r="B5818" s="14">
        <v>2638</v>
      </c>
      <c r="P5818" s="165" t="s">
        <v>12942</v>
      </c>
    </row>
    <row r="5819" spans="2:16" ht="18.5" thickBot="1">
      <c r="B5819" s="14">
        <v>2639</v>
      </c>
      <c r="P5819" s="165" t="s">
        <v>12943</v>
      </c>
    </row>
    <row r="5820" spans="2:16" ht="38" thickBot="1">
      <c r="B5820" s="14">
        <v>2640</v>
      </c>
      <c r="P5820" s="165" t="s">
        <v>12944</v>
      </c>
    </row>
    <row r="5821" spans="2:16" ht="75.5" thickBot="1">
      <c r="B5821" s="14">
        <v>2641</v>
      </c>
      <c r="P5821" s="165" t="s">
        <v>12945</v>
      </c>
    </row>
    <row r="5822" spans="2:16" ht="63" thickBot="1">
      <c r="B5822" s="14">
        <v>2642</v>
      </c>
      <c r="P5822" s="165" t="s">
        <v>12946</v>
      </c>
    </row>
    <row r="5823" spans="2:16" ht="38" thickBot="1">
      <c r="B5823" s="14">
        <v>2643</v>
      </c>
      <c r="P5823" s="165" t="s">
        <v>12947</v>
      </c>
    </row>
    <row r="5824" spans="2:16" ht="25.5" thickBot="1">
      <c r="B5824" s="14">
        <v>2644</v>
      </c>
      <c r="P5824" s="165" t="s">
        <v>12948</v>
      </c>
    </row>
    <row r="5825" spans="2:16" ht="25.5" thickBot="1">
      <c r="B5825" s="14">
        <v>2645</v>
      </c>
      <c r="P5825" s="165" t="s">
        <v>12949</v>
      </c>
    </row>
    <row r="5826" spans="2:16" ht="63" thickBot="1">
      <c r="B5826" s="14">
        <v>2646</v>
      </c>
      <c r="P5826" s="165" t="s">
        <v>12950</v>
      </c>
    </row>
    <row r="5827" spans="2:16" ht="18.5" thickBot="1">
      <c r="B5827" s="14">
        <v>2647</v>
      </c>
      <c r="P5827" s="165" t="s">
        <v>12951</v>
      </c>
    </row>
    <row r="5828" spans="2:16" ht="25.5" thickBot="1">
      <c r="B5828" s="14">
        <v>2648</v>
      </c>
      <c r="P5828" s="165" t="s">
        <v>12952</v>
      </c>
    </row>
    <row r="5829" spans="2:16" ht="18.5" thickBot="1">
      <c r="B5829" s="14">
        <v>2649</v>
      </c>
      <c r="P5829" s="165" t="s">
        <v>12953</v>
      </c>
    </row>
    <row r="5830" spans="2:16" ht="25.5" thickBot="1">
      <c r="B5830" s="14">
        <v>2650</v>
      </c>
      <c r="P5830" s="165" t="s">
        <v>12954</v>
      </c>
    </row>
    <row r="5831" spans="2:16" ht="25.5" thickBot="1">
      <c r="B5831" s="14">
        <v>2651</v>
      </c>
      <c r="P5831" s="165" t="s">
        <v>12955</v>
      </c>
    </row>
    <row r="5832" spans="2:16" ht="25.5" thickBot="1">
      <c r="B5832" s="14">
        <v>2652</v>
      </c>
      <c r="P5832" s="165" t="s">
        <v>12956</v>
      </c>
    </row>
    <row r="5833" spans="2:16" ht="25.5" thickBot="1">
      <c r="B5833" s="14">
        <v>2653</v>
      </c>
      <c r="P5833" s="165" t="s">
        <v>12957</v>
      </c>
    </row>
    <row r="5834" spans="2:16" ht="38" thickBot="1">
      <c r="B5834" s="14">
        <v>2654</v>
      </c>
      <c r="P5834" s="165" t="s">
        <v>12958</v>
      </c>
    </row>
    <row r="5835" spans="2:16" ht="25.5" thickBot="1">
      <c r="B5835" s="14">
        <v>2655</v>
      </c>
      <c r="P5835" s="165" t="s">
        <v>12959</v>
      </c>
    </row>
    <row r="5836" spans="2:16" ht="25.5" thickBot="1">
      <c r="B5836" s="14">
        <v>2656</v>
      </c>
      <c r="P5836" s="165" t="s">
        <v>12960</v>
      </c>
    </row>
    <row r="5837" spans="2:16" ht="38" thickBot="1">
      <c r="B5837" s="14">
        <v>2657</v>
      </c>
      <c r="P5837" s="165" t="s">
        <v>12961</v>
      </c>
    </row>
    <row r="5838" spans="2:16" ht="50.5" thickBot="1">
      <c r="B5838" s="14">
        <v>2658</v>
      </c>
      <c r="P5838" s="165" t="s">
        <v>12962</v>
      </c>
    </row>
    <row r="5839" spans="2:16" ht="25.5" thickBot="1">
      <c r="B5839" s="14">
        <v>2659</v>
      </c>
      <c r="P5839" s="165" t="s">
        <v>12963</v>
      </c>
    </row>
    <row r="5840" spans="2:16" ht="38" thickBot="1">
      <c r="B5840" s="14">
        <v>2660</v>
      </c>
      <c r="P5840" s="165" t="s">
        <v>12964</v>
      </c>
    </row>
    <row r="5841" spans="2:16" ht="50.5" thickBot="1">
      <c r="B5841" s="14">
        <v>2661</v>
      </c>
      <c r="P5841" s="165" t="s">
        <v>12965</v>
      </c>
    </row>
    <row r="5842" spans="2:16" ht="25.5" thickBot="1">
      <c r="B5842" s="14">
        <v>2662</v>
      </c>
      <c r="P5842" s="165" t="s">
        <v>12966</v>
      </c>
    </row>
    <row r="5843" spans="2:16" ht="38" thickBot="1">
      <c r="B5843" s="14">
        <v>2663</v>
      </c>
      <c r="P5843" s="165" t="s">
        <v>12967</v>
      </c>
    </row>
    <row r="5844" spans="2:16" ht="38" thickBot="1">
      <c r="B5844" s="14">
        <v>2664</v>
      </c>
      <c r="P5844" s="165" t="s">
        <v>12968</v>
      </c>
    </row>
    <row r="5845" spans="2:16" ht="25.5" thickBot="1">
      <c r="B5845" s="14">
        <v>2665</v>
      </c>
      <c r="P5845" s="165" t="s">
        <v>12969</v>
      </c>
    </row>
    <row r="5846" spans="2:16" ht="25.5" thickBot="1">
      <c r="B5846" s="14">
        <v>2666</v>
      </c>
      <c r="P5846" s="165" t="s">
        <v>12970</v>
      </c>
    </row>
    <row r="5847" spans="2:16" ht="63" thickBot="1">
      <c r="B5847" s="14">
        <v>2667</v>
      </c>
      <c r="P5847" s="165" t="s">
        <v>12971</v>
      </c>
    </row>
    <row r="5848" spans="2:16" ht="25.5" thickBot="1">
      <c r="B5848" s="14">
        <v>2668</v>
      </c>
      <c r="P5848" s="165" t="s">
        <v>12972</v>
      </c>
    </row>
    <row r="5849" spans="2:16" ht="25.5" thickBot="1">
      <c r="B5849" s="14">
        <v>2669</v>
      </c>
      <c r="P5849" s="165" t="s">
        <v>12973</v>
      </c>
    </row>
    <row r="5850" spans="2:16" ht="25.5" thickBot="1">
      <c r="B5850" s="14">
        <v>2670</v>
      </c>
      <c r="P5850" s="165" t="s">
        <v>12974</v>
      </c>
    </row>
    <row r="5851" spans="2:16" ht="38" thickBot="1">
      <c r="B5851" s="14">
        <v>2671</v>
      </c>
      <c r="P5851" s="165" t="s">
        <v>12975</v>
      </c>
    </row>
    <row r="5852" spans="2:16" ht="63" thickBot="1">
      <c r="B5852" s="14">
        <v>2672</v>
      </c>
      <c r="P5852" s="165" t="s">
        <v>12976</v>
      </c>
    </row>
    <row r="5853" spans="2:16" ht="50.5" thickBot="1">
      <c r="B5853" s="14">
        <v>2673</v>
      </c>
      <c r="P5853" s="165" t="s">
        <v>12977</v>
      </c>
    </row>
    <row r="5854" spans="2:16" ht="25.5" thickBot="1">
      <c r="B5854" s="14">
        <v>2674</v>
      </c>
      <c r="P5854" s="165" t="s">
        <v>4087</v>
      </c>
    </row>
    <row r="5855" spans="2:16" ht="63" thickBot="1">
      <c r="B5855" s="14">
        <v>2675</v>
      </c>
      <c r="P5855" s="165" t="s">
        <v>12978</v>
      </c>
    </row>
    <row r="5856" spans="2:16" ht="38" thickBot="1">
      <c r="B5856" s="14">
        <v>2676</v>
      </c>
      <c r="P5856" s="165" t="s">
        <v>12979</v>
      </c>
    </row>
    <row r="5857" spans="2:16" ht="38" thickBot="1">
      <c r="B5857" s="14">
        <v>2677</v>
      </c>
      <c r="P5857" s="165" t="s">
        <v>12980</v>
      </c>
    </row>
    <row r="5858" spans="2:16" ht="25.5" thickBot="1">
      <c r="B5858" s="14">
        <v>2678</v>
      </c>
      <c r="P5858" s="165" t="s">
        <v>12981</v>
      </c>
    </row>
    <row r="5859" spans="2:16" ht="63" thickBot="1">
      <c r="B5859" s="14">
        <v>2679</v>
      </c>
      <c r="P5859" s="165" t="s">
        <v>12982</v>
      </c>
    </row>
    <row r="5860" spans="2:16" ht="75.5" thickBot="1">
      <c r="B5860" s="14">
        <v>2680</v>
      </c>
      <c r="P5860" s="165" t="s">
        <v>12983</v>
      </c>
    </row>
    <row r="5861" spans="2:16" ht="25.5" thickBot="1">
      <c r="B5861" s="14">
        <v>2681</v>
      </c>
      <c r="P5861" s="165" t="s">
        <v>12984</v>
      </c>
    </row>
    <row r="5862" spans="2:16" ht="25.5" thickBot="1">
      <c r="B5862" s="14">
        <v>2682</v>
      </c>
      <c r="P5862" s="165" t="s">
        <v>12985</v>
      </c>
    </row>
    <row r="5863" spans="2:16" ht="25.5" thickBot="1">
      <c r="B5863" s="14">
        <v>2683</v>
      </c>
      <c r="P5863" s="165" t="s">
        <v>12986</v>
      </c>
    </row>
    <row r="5864" spans="2:16" ht="25.5" thickBot="1">
      <c r="B5864" s="14">
        <v>2684</v>
      </c>
      <c r="P5864" s="165" t="s">
        <v>12987</v>
      </c>
    </row>
    <row r="5865" spans="2:16" ht="50.5" thickBot="1">
      <c r="B5865" s="14">
        <v>2685</v>
      </c>
      <c r="P5865" s="165" t="s">
        <v>12988</v>
      </c>
    </row>
    <row r="5866" spans="2:16" ht="50.5" thickBot="1">
      <c r="B5866" s="14">
        <v>2686</v>
      </c>
      <c r="P5866" s="165" t="s">
        <v>12989</v>
      </c>
    </row>
    <row r="5867" spans="2:16" ht="50.5" thickBot="1">
      <c r="B5867" s="14">
        <v>2687</v>
      </c>
      <c r="P5867" s="165" t="s">
        <v>12990</v>
      </c>
    </row>
    <row r="5868" spans="2:16" ht="50.5" thickBot="1">
      <c r="B5868" s="14">
        <v>2688</v>
      </c>
      <c r="P5868" s="165" t="s">
        <v>12991</v>
      </c>
    </row>
    <row r="5869" spans="2:16" ht="50.5" thickBot="1">
      <c r="B5869" s="14">
        <v>2689</v>
      </c>
      <c r="P5869" s="165" t="s">
        <v>12992</v>
      </c>
    </row>
    <row r="5870" spans="2:16" ht="38" thickBot="1">
      <c r="B5870" s="14">
        <v>2690</v>
      </c>
      <c r="P5870" s="165" t="s">
        <v>12993</v>
      </c>
    </row>
    <row r="5871" spans="2:16" ht="50.5" thickBot="1">
      <c r="B5871" s="14">
        <v>2691</v>
      </c>
      <c r="P5871" s="165" t="s">
        <v>12994</v>
      </c>
    </row>
    <row r="5872" spans="2:16" ht="50.5" thickBot="1">
      <c r="B5872" s="14">
        <v>2692</v>
      </c>
      <c r="P5872" s="165" t="s">
        <v>12988</v>
      </c>
    </row>
    <row r="5873" spans="2:16" ht="50.5" thickBot="1">
      <c r="B5873" s="14">
        <v>2693</v>
      </c>
      <c r="P5873" s="165" t="s">
        <v>12989</v>
      </c>
    </row>
    <row r="5874" spans="2:16" ht="50.5" thickBot="1">
      <c r="B5874" s="14">
        <v>2694</v>
      </c>
      <c r="P5874" s="165" t="s">
        <v>12995</v>
      </c>
    </row>
    <row r="5875" spans="2:16" ht="50.5" thickBot="1">
      <c r="B5875" s="14">
        <v>2695</v>
      </c>
      <c r="P5875" s="165" t="s">
        <v>12996</v>
      </c>
    </row>
    <row r="5876" spans="2:16" ht="50.5" thickBot="1">
      <c r="B5876" s="14">
        <v>2696</v>
      </c>
      <c r="P5876" s="165" t="s">
        <v>12997</v>
      </c>
    </row>
    <row r="5877" spans="2:16" ht="75.5" thickBot="1">
      <c r="B5877" s="14">
        <v>2697</v>
      </c>
      <c r="P5877" s="165" t="s">
        <v>12998</v>
      </c>
    </row>
    <row r="5878" spans="2:16" ht="50.5" thickBot="1">
      <c r="B5878" s="14">
        <v>2698</v>
      </c>
      <c r="P5878" s="165" t="s">
        <v>12999</v>
      </c>
    </row>
    <row r="5879" spans="2:16" ht="38" thickBot="1">
      <c r="B5879" s="14">
        <v>2699</v>
      </c>
      <c r="P5879" s="165" t="s">
        <v>13000</v>
      </c>
    </row>
    <row r="5880" spans="2:16" ht="18.5" thickBot="1">
      <c r="B5880" s="14">
        <v>2700</v>
      </c>
      <c r="P5880" s="165" t="s">
        <v>13001</v>
      </c>
    </row>
    <row r="5881" spans="2:16" ht="18.5" thickBot="1">
      <c r="B5881" s="14">
        <v>2701</v>
      </c>
      <c r="P5881" s="165" t="s">
        <v>13002</v>
      </c>
    </row>
    <row r="5882" spans="2:16" ht="18.5" thickBot="1">
      <c r="B5882" s="14">
        <v>2702</v>
      </c>
      <c r="P5882" s="165" t="s">
        <v>13003</v>
      </c>
    </row>
    <row r="5883" spans="2:16" ht="38" thickBot="1">
      <c r="B5883" s="14">
        <v>2703</v>
      </c>
      <c r="P5883" s="165" t="s">
        <v>13004</v>
      </c>
    </row>
    <row r="5884" spans="2:16" ht="38" thickBot="1">
      <c r="B5884" s="14">
        <v>2704</v>
      </c>
      <c r="P5884" s="165" t="s">
        <v>13005</v>
      </c>
    </row>
    <row r="5885" spans="2:16" ht="38" thickBot="1">
      <c r="B5885" s="14">
        <v>2705</v>
      </c>
      <c r="P5885" s="165" t="s">
        <v>13006</v>
      </c>
    </row>
    <row r="5886" spans="2:16" ht="38" thickBot="1">
      <c r="B5886" s="14">
        <v>2706</v>
      </c>
      <c r="P5886" s="165" t="s">
        <v>13007</v>
      </c>
    </row>
    <row r="5887" spans="2:16" ht="25.5" thickBot="1">
      <c r="B5887" s="14">
        <v>2707</v>
      </c>
      <c r="P5887" s="165" t="s">
        <v>13008</v>
      </c>
    </row>
    <row r="5888" spans="2:16" ht="25.5" thickBot="1">
      <c r="B5888" s="14">
        <v>2708</v>
      </c>
      <c r="P5888" s="165" t="s">
        <v>13009</v>
      </c>
    </row>
    <row r="5889" spans="2:16" ht="18.5" thickBot="1">
      <c r="B5889" s="14">
        <v>2709</v>
      </c>
      <c r="P5889" s="165" t="s">
        <v>13010</v>
      </c>
    </row>
    <row r="5890" spans="2:16" ht="25.5" thickBot="1">
      <c r="B5890" s="14">
        <v>2710</v>
      </c>
      <c r="P5890" s="165" t="s">
        <v>13011</v>
      </c>
    </row>
    <row r="5891" spans="2:16" ht="25.5" thickBot="1">
      <c r="B5891" s="14">
        <v>2711</v>
      </c>
      <c r="P5891" s="165" t="s">
        <v>13012</v>
      </c>
    </row>
    <row r="5892" spans="2:16" ht="25.5" thickBot="1">
      <c r="B5892" s="14">
        <v>2712</v>
      </c>
      <c r="P5892" s="165" t="s">
        <v>13013</v>
      </c>
    </row>
    <row r="5893" spans="2:16" ht="25.5" thickBot="1">
      <c r="B5893" s="14">
        <v>2713</v>
      </c>
      <c r="P5893" s="165" t="s">
        <v>13014</v>
      </c>
    </row>
    <row r="5894" spans="2:16" ht="25.5" thickBot="1">
      <c r="B5894" s="14">
        <v>2714</v>
      </c>
      <c r="P5894" s="165" t="s">
        <v>13015</v>
      </c>
    </row>
    <row r="5895" spans="2:16" ht="25.5" thickBot="1">
      <c r="B5895" s="14">
        <v>2715</v>
      </c>
      <c r="P5895" s="165" t="s">
        <v>13016</v>
      </c>
    </row>
    <row r="5896" spans="2:16" ht="38" thickBot="1">
      <c r="B5896" s="14">
        <v>2716</v>
      </c>
      <c r="P5896" s="165" t="s">
        <v>13017</v>
      </c>
    </row>
    <row r="5897" spans="2:16" ht="25.5" thickBot="1">
      <c r="B5897" s="14">
        <v>2717</v>
      </c>
      <c r="P5897" s="165" t="s">
        <v>13018</v>
      </c>
    </row>
    <row r="5898" spans="2:16" ht="25.5" thickBot="1">
      <c r="B5898" s="14">
        <v>2718</v>
      </c>
      <c r="P5898" s="165" t="s">
        <v>13019</v>
      </c>
    </row>
    <row r="5899" spans="2:16" ht="63" thickBot="1">
      <c r="B5899" s="14">
        <v>2719</v>
      </c>
      <c r="P5899" s="165" t="s">
        <v>13020</v>
      </c>
    </row>
    <row r="5900" spans="2:16" ht="38" thickBot="1">
      <c r="B5900" s="14">
        <v>2720</v>
      </c>
      <c r="P5900" s="165" t="s">
        <v>13021</v>
      </c>
    </row>
    <row r="5901" spans="2:16" ht="63" thickBot="1">
      <c r="B5901" s="14">
        <v>2721</v>
      </c>
      <c r="P5901" s="165" t="s">
        <v>13022</v>
      </c>
    </row>
    <row r="5902" spans="2:16" ht="63" thickBot="1">
      <c r="B5902" s="14">
        <v>2722</v>
      </c>
      <c r="P5902" s="165" t="s">
        <v>13023</v>
      </c>
    </row>
    <row r="5903" spans="2:16" ht="50.5" thickBot="1">
      <c r="B5903" s="14">
        <v>2723</v>
      </c>
      <c r="P5903" s="165" t="s">
        <v>13024</v>
      </c>
    </row>
    <row r="5904" spans="2:16" ht="38" thickBot="1">
      <c r="B5904" s="14">
        <v>2724</v>
      </c>
      <c r="P5904" s="165" t="s">
        <v>13025</v>
      </c>
    </row>
    <row r="5905" spans="2:16" ht="38" thickBot="1">
      <c r="B5905" s="14">
        <v>2725</v>
      </c>
      <c r="P5905" s="165" t="s">
        <v>13026</v>
      </c>
    </row>
    <row r="5906" spans="2:16" ht="25.5" thickBot="1">
      <c r="B5906" s="14">
        <v>2726</v>
      </c>
      <c r="P5906" s="165" t="s">
        <v>13027</v>
      </c>
    </row>
    <row r="5907" spans="2:16" ht="25.5" thickBot="1">
      <c r="B5907" s="14">
        <v>2727</v>
      </c>
      <c r="P5907" s="165" t="s">
        <v>13028</v>
      </c>
    </row>
    <row r="5908" spans="2:16" ht="63" thickBot="1">
      <c r="B5908" s="14">
        <v>2728</v>
      </c>
      <c r="P5908" s="165" t="s">
        <v>13029</v>
      </c>
    </row>
    <row r="5909" spans="2:16" ht="50.5" thickBot="1">
      <c r="B5909" s="14">
        <v>2729</v>
      </c>
      <c r="P5909" s="165" t="s">
        <v>13030</v>
      </c>
    </row>
    <row r="5910" spans="2:16" ht="38" thickBot="1">
      <c r="B5910" s="14">
        <v>2730</v>
      </c>
      <c r="P5910" s="165" t="s">
        <v>13031</v>
      </c>
    </row>
    <row r="5911" spans="2:16" ht="38" thickBot="1">
      <c r="B5911" s="14">
        <v>2731</v>
      </c>
      <c r="P5911" s="165" t="s">
        <v>13032</v>
      </c>
    </row>
    <row r="5912" spans="2:16" ht="25.5" thickBot="1">
      <c r="B5912" s="14">
        <v>2732</v>
      </c>
      <c r="P5912" s="165" t="s">
        <v>13033</v>
      </c>
    </row>
    <row r="5913" spans="2:16" ht="25.5" thickBot="1">
      <c r="B5913" s="14">
        <v>2733</v>
      </c>
      <c r="P5913" s="165" t="s">
        <v>13034</v>
      </c>
    </row>
    <row r="5914" spans="2:16" ht="25.5" thickBot="1">
      <c r="B5914" s="14">
        <v>2734</v>
      </c>
      <c r="P5914" s="165" t="s">
        <v>13035</v>
      </c>
    </row>
    <row r="5915" spans="2:16" ht="25.5" thickBot="1">
      <c r="B5915" s="14">
        <v>2735</v>
      </c>
      <c r="P5915" s="165" t="s">
        <v>13036</v>
      </c>
    </row>
    <row r="5916" spans="2:16" ht="50.5" thickBot="1">
      <c r="B5916" s="14">
        <v>2736</v>
      </c>
      <c r="P5916" s="165" t="s">
        <v>13037</v>
      </c>
    </row>
    <row r="5917" spans="2:16" ht="50.5" thickBot="1">
      <c r="B5917" s="14">
        <v>2737</v>
      </c>
      <c r="P5917" s="165" t="s">
        <v>13038</v>
      </c>
    </row>
    <row r="5918" spans="2:16" ht="38" thickBot="1">
      <c r="B5918" s="14">
        <v>2738</v>
      </c>
      <c r="P5918" s="165" t="s">
        <v>13039</v>
      </c>
    </row>
    <row r="5919" spans="2:16" ht="38" thickBot="1">
      <c r="B5919" s="14">
        <v>2739</v>
      </c>
      <c r="P5919" s="165" t="s">
        <v>13040</v>
      </c>
    </row>
    <row r="5920" spans="2:16" ht="18.5" thickBot="1">
      <c r="B5920" s="14">
        <v>2740</v>
      </c>
      <c r="P5920" s="165" t="s">
        <v>13041</v>
      </c>
    </row>
    <row r="5921" spans="2:16" ht="18.5" thickBot="1">
      <c r="B5921" s="14">
        <v>2741</v>
      </c>
      <c r="P5921" s="165" t="s">
        <v>13042</v>
      </c>
    </row>
    <row r="5922" spans="2:16" ht="18.5" thickBot="1">
      <c r="B5922" s="14">
        <v>2742</v>
      </c>
      <c r="P5922" s="165" t="s">
        <v>13043</v>
      </c>
    </row>
    <row r="5923" spans="2:16" ht="25.5" thickBot="1">
      <c r="B5923" s="14">
        <v>2743</v>
      </c>
      <c r="P5923" s="165" t="s">
        <v>13044</v>
      </c>
    </row>
    <row r="5924" spans="2:16" ht="18.5" thickBot="1">
      <c r="B5924" s="14">
        <v>2744</v>
      </c>
      <c r="P5924" s="165" t="s">
        <v>13045</v>
      </c>
    </row>
    <row r="5925" spans="2:16" ht="18.5" thickBot="1">
      <c r="B5925" s="14">
        <v>2745</v>
      </c>
      <c r="P5925" s="165" t="s">
        <v>13046</v>
      </c>
    </row>
    <row r="5926" spans="2:16" ht="18.5" thickBot="1">
      <c r="B5926" s="14">
        <v>2746</v>
      </c>
      <c r="P5926" s="165" t="s">
        <v>4095</v>
      </c>
    </row>
    <row r="5927" spans="2:16" ht="18.5" thickBot="1">
      <c r="B5927" s="14">
        <v>2747</v>
      </c>
      <c r="P5927" s="165" t="s">
        <v>13047</v>
      </c>
    </row>
    <row r="5928" spans="2:16" ht="18.5" thickBot="1">
      <c r="B5928" s="14">
        <v>2748</v>
      </c>
      <c r="P5928" s="165" t="s">
        <v>13048</v>
      </c>
    </row>
    <row r="5929" spans="2:16" ht="38" thickBot="1">
      <c r="B5929" s="14">
        <v>2749</v>
      </c>
      <c r="P5929" s="165" t="s">
        <v>13049</v>
      </c>
    </row>
    <row r="5930" spans="2:16" ht="25.5" thickBot="1">
      <c r="B5930" s="14">
        <v>2750</v>
      </c>
      <c r="P5930" s="165" t="s">
        <v>13050</v>
      </c>
    </row>
    <row r="5931" spans="2:16" ht="63" thickBot="1">
      <c r="B5931" s="14">
        <v>2751</v>
      </c>
      <c r="P5931" s="165" t="s">
        <v>13051</v>
      </c>
    </row>
    <row r="5932" spans="2:16" ht="25.5" thickBot="1">
      <c r="B5932" s="14">
        <v>2752</v>
      </c>
      <c r="P5932" s="165" t="s">
        <v>13052</v>
      </c>
    </row>
    <row r="5933" spans="2:16" ht="18.5" thickBot="1">
      <c r="B5933" s="14">
        <v>2753</v>
      </c>
      <c r="P5933" s="165" t="s">
        <v>13053</v>
      </c>
    </row>
    <row r="5934" spans="2:16" ht="38" thickBot="1">
      <c r="B5934" s="14">
        <v>2754</v>
      </c>
      <c r="P5934" s="165" t="s">
        <v>13054</v>
      </c>
    </row>
    <row r="5935" spans="2:16" ht="25.5" thickBot="1">
      <c r="B5935" s="14">
        <v>2755</v>
      </c>
      <c r="P5935" s="165" t="s">
        <v>13055</v>
      </c>
    </row>
    <row r="5936" spans="2:16" ht="25.5" thickBot="1">
      <c r="B5936" s="14">
        <v>2756</v>
      </c>
      <c r="P5936" s="165" t="s">
        <v>13056</v>
      </c>
    </row>
    <row r="5937" spans="2:16" ht="25.5" thickBot="1">
      <c r="B5937" s="14">
        <v>2757</v>
      </c>
      <c r="P5937" s="165" t="s">
        <v>13057</v>
      </c>
    </row>
    <row r="5938" spans="2:16" ht="25.5" thickBot="1">
      <c r="B5938" s="14">
        <v>2758</v>
      </c>
      <c r="P5938" s="165" t="s">
        <v>13058</v>
      </c>
    </row>
    <row r="5939" spans="2:16" ht="63" thickBot="1">
      <c r="B5939" s="14">
        <v>2759</v>
      </c>
      <c r="P5939" s="165" t="s">
        <v>13059</v>
      </c>
    </row>
    <row r="5940" spans="2:16" ht="50.5" thickBot="1">
      <c r="B5940" s="14">
        <v>2760</v>
      </c>
      <c r="P5940" s="165" t="s">
        <v>13060</v>
      </c>
    </row>
    <row r="5941" spans="2:16" ht="25.5" thickBot="1">
      <c r="B5941" s="14">
        <v>2761</v>
      </c>
      <c r="P5941" s="165" t="s">
        <v>13061</v>
      </c>
    </row>
    <row r="5942" spans="2:16" ht="25.5" thickBot="1">
      <c r="B5942" s="14">
        <v>2762</v>
      </c>
      <c r="P5942" s="165" t="s">
        <v>13062</v>
      </c>
    </row>
    <row r="5943" spans="2:16" ht="25.5" thickBot="1">
      <c r="B5943" s="14">
        <v>2763</v>
      </c>
      <c r="P5943" s="165" t="s">
        <v>13063</v>
      </c>
    </row>
    <row r="5944" spans="2:16" ht="18.5" thickBot="1">
      <c r="B5944" s="14">
        <v>2764</v>
      </c>
      <c r="P5944" s="165" t="s">
        <v>13064</v>
      </c>
    </row>
    <row r="5945" spans="2:16" ht="18.5" thickBot="1">
      <c r="B5945" s="14">
        <v>2765</v>
      </c>
      <c r="P5945" s="165" t="s">
        <v>13065</v>
      </c>
    </row>
    <row r="5946" spans="2:16" ht="18.5" thickBot="1">
      <c r="B5946" s="14">
        <v>2766</v>
      </c>
      <c r="P5946" s="165" t="s">
        <v>13066</v>
      </c>
    </row>
    <row r="5947" spans="2:16" ht="18.5" thickBot="1">
      <c r="B5947" s="14">
        <v>2767</v>
      </c>
      <c r="P5947" s="165" t="s">
        <v>13067</v>
      </c>
    </row>
    <row r="5948" spans="2:16" ht="25.5" thickBot="1">
      <c r="B5948" s="14">
        <v>2768</v>
      </c>
      <c r="P5948" s="165" t="s">
        <v>13068</v>
      </c>
    </row>
    <row r="5949" spans="2:16" ht="25.5" thickBot="1">
      <c r="B5949" s="14">
        <v>2769</v>
      </c>
      <c r="P5949" s="165" t="s">
        <v>13069</v>
      </c>
    </row>
    <row r="5950" spans="2:16" ht="38" thickBot="1">
      <c r="B5950" s="14">
        <v>2770</v>
      </c>
      <c r="P5950" s="165" t="s">
        <v>13070</v>
      </c>
    </row>
    <row r="5951" spans="2:16" ht="38" thickBot="1">
      <c r="B5951" s="14">
        <v>2771</v>
      </c>
      <c r="P5951" s="165" t="s">
        <v>13071</v>
      </c>
    </row>
    <row r="5952" spans="2:16" ht="38" thickBot="1">
      <c r="B5952" s="14">
        <v>2772</v>
      </c>
      <c r="P5952" s="165" t="s">
        <v>13072</v>
      </c>
    </row>
    <row r="5953" spans="2:16" ht="25.5" thickBot="1">
      <c r="B5953" s="14">
        <v>2773</v>
      </c>
      <c r="P5953" s="165" t="s">
        <v>13073</v>
      </c>
    </row>
    <row r="5954" spans="2:16" ht="25.5" thickBot="1">
      <c r="B5954" s="14">
        <v>2774</v>
      </c>
      <c r="P5954" s="165" t="s">
        <v>13074</v>
      </c>
    </row>
    <row r="5955" spans="2:16" ht="25.5" thickBot="1">
      <c r="B5955" s="14">
        <v>2775</v>
      </c>
      <c r="P5955" s="165" t="s">
        <v>13075</v>
      </c>
    </row>
    <row r="5956" spans="2:16" ht="18.5" thickBot="1">
      <c r="B5956" s="14">
        <v>2776</v>
      </c>
      <c r="P5956" s="165" t="s">
        <v>13076</v>
      </c>
    </row>
    <row r="5957" spans="2:16" ht="25.5" thickBot="1">
      <c r="B5957" s="14">
        <v>2777</v>
      </c>
      <c r="P5957" s="165" t="s">
        <v>13077</v>
      </c>
    </row>
    <row r="5958" spans="2:16" ht="50.5" thickBot="1">
      <c r="B5958" s="14">
        <v>2778</v>
      </c>
      <c r="P5958" s="165" t="s">
        <v>13078</v>
      </c>
    </row>
    <row r="5959" spans="2:16" ht="50.5" thickBot="1">
      <c r="B5959" s="14">
        <v>2779</v>
      </c>
      <c r="P5959" s="165" t="s">
        <v>13079</v>
      </c>
    </row>
    <row r="5960" spans="2:16" ht="50.5" thickBot="1">
      <c r="B5960" s="14">
        <v>2780</v>
      </c>
      <c r="P5960" s="165" t="s">
        <v>13080</v>
      </c>
    </row>
    <row r="5961" spans="2:16" ht="50.5" thickBot="1">
      <c r="B5961" s="14">
        <v>2781</v>
      </c>
      <c r="P5961" s="165" t="s">
        <v>13081</v>
      </c>
    </row>
    <row r="5962" spans="2:16" ht="38" thickBot="1">
      <c r="B5962" s="14">
        <v>2782</v>
      </c>
      <c r="P5962" s="165" t="s">
        <v>13082</v>
      </c>
    </row>
    <row r="5963" spans="2:16" ht="63" thickBot="1">
      <c r="B5963" s="14">
        <v>2783</v>
      </c>
      <c r="P5963" s="165" t="s">
        <v>13083</v>
      </c>
    </row>
    <row r="5964" spans="2:16" ht="38" thickBot="1">
      <c r="B5964" s="14">
        <v>2784</v>
      </c>
      <c r="P5964" s="165" t="s">
        <v>13084</v>
      </c>
    </row>
    <row r="5965" spans="2:16" ht="50.5" thickBot="1">
      <c r="B5965" s="14">
        <v>2785</v>
      </c>
      <c r="P5965" s="165" t="s">
        <v>13085</v>
      </c>
    </row>
    <row r="5966" spans="2:16" ht="38" thickBot="1">
      <c r="B5966" s="14">
        <v>2786</v>
      </c>
      <c r="P5966" s="165" t="s">
        <v>13086</v>
      </c>
    </row>
    <row r="5967" spans="2:16" ht="25.5" thickBot="1">
      <c r="B5967" s="14">
        <v>2787</v>
      </c>
      <c r="P5967" s="165" t="s">
        <v>13087</v>
      </c>
    </row>
    <row r="5968" spans="2:16" ht="25.5" thickBot="1">
      <c r="B5968" s="14">
        <v>2788</v>
      </c>
      <c r="P5968" s="165" t="s">
        <v>13088</v>
      </c>
    </row>
    <row r="5969" spans="2:16" ht="50.5" thickBot="1">
      <c r="B5969" s="14">
        <v>2789</v>
      </c>
      <c r="P5969" s="165" t="s">
        <v>13089</v>
      </c>
    </row>
    <row r="5970" spans="2:16" ht="50.5" thickBot="1">
      <c r="B5970" s="14">
        <v>2790</v>
      </c>
      <c r="P5970" s="165" t="s">
        <v>13090</v>
      </c>
    </row>
    <row r="5971" spans="2:16" ht="38" thickBot="1">
      <c r="B5971" s="14">
        <v>2791</v>
      </c>
      <c r="P5971" s="165" t="s">
        <v>13091</v>
      </c>
    </row>
    <row r="5972" spans="2:16" ht="38" thickBot="1">
      <c r="B5972" s="14">
        <v>2792</v>
      </c>
      <c r="P5972" s="165" t="s">
        <v>13092</v>
      </c>
    </row>
    <row r="5973" spans="2:16" ht="38" thickBot="1">
      <c r="B5973" s="14">
        <v>2793</v>
      </c>
      <c r="P5973" s="165" t="s">
        <v>13093</v>
      </c>
    </row>
    <row r="5974" spans="2:16" ht="38" thickBot="1">
      <c r="B5974" s="14">
        <v>2794</v>
      </c>
      <c r="P5974" s="165" t="s">
        <v>13094</v>
      </c>
    </row>
    <row r="5975" spans="2:16" ht="38" thickBot="1">
      <c r="B5975" s="14">
        <v>2795</v>
      </c>
      <c r="P5975" s="165" t="s">
        <v>13095</v>
      </c>
    </row>
    <row r="5976" spans="2:16" ht="38" thickBot="1">
      <c r="B5976" s="14">
        <v>2796</v>
      </c>
      <c r="P5976" s="165" t="s">
        <v>13096</v>
      </c>
    </row>
    <row r="5977" spans="2:16" ht="25.5" thickBot="1">
      <c r="B5977" s="14">
        <v>2797</v>
      </c>
      <c r="P5977" s="165" t="s">
        <v>13097</v>
      </c>
    </row>
    <row r="5978" spans="2:16" ht="38" thickBot="1">
      <c r="B5978" s="14">
        <v>2798</v>
      </c>
      <c r="P5978" s="165" t="s">
        <v>13096</v>
      </c>
    </row>
    <row r="5979" spans="2:16" ht="50.5" thickBot="1">
      <c r="B5979" s="14">
        <v>2799</v>
      </c>
      <c r="P5979" s="165" t="s">
        <v>13098</v>
      </c>
    </row>
    <row r="5980" spans="2:16" ht="50.5" thickBot="1">
      <c r="B5980" s="14">
        <v>2800</v>
      </c>
      <c r="P5980" s="165" t="s">
        <v>13099</v>
      </c>
    </row>
    <row r="5981" spans="2:16" ht="88" thickBot="1">
      <c r="B5981" s="14">
        <v>2801</v>
      </c>
      <c r="P5981" s="165" t="s">
        <v>13100</v>
      </c>
    </row>
    <row r="5982" spans="2:16" ht="50.5" thickBot="1">
      <c r="B5982" s="14">
        <v>2802</v>
      </c>
      <c r="P5982" s="165" t="s">
        <v>13101</v>
      </c>
    </row>
    <row r="5983" spans="2:16" ht="100.5" thickBot="1">
      <c r="B5983" s="14">
        <v>2803</v>
      </c>
      <c r="P5983" s="165" t="s">
        <v>13102</v>
      </c>
    </row>
    <row r="5984" spans="2:16" ht="25.5" thickBot="1">
      <c r="B5984" s="14">
        <v>2804</v>
      </c>
      <c r="P5984" s="165" t="s">
        <v>13103</v>
      </c>
    </row>
    <row r="5985" spans="2:16" ht="18.5" thickBot="1">
      <c r="B5985" s="14">
        <v>2805</v>
      </c>
      <c r="P5985" s="165" t="s">
        <v>13104</v>
      </c>
    </row>
    <row r="5986" spans="2:16" ht="25.5" thickBot="1">
      <c r="B5986" s="14">
        <v>2806</v>
      </c>
      <c r="P5986" s="165" t="s">
        <v>13105</v>
      </c>
    </row>
    <row r="5987" spans="2:16" ht="38" thickBot="1">
      <c r="B5987" s="14">
        <v>2807</v>
      </c>
      <c r="P5987" s="165" t="s">
        <v>13106</v>
      </c>
    </row>
    <row r="5988" spans="2:16" ht="25.5" thickBot="1">
      <c r="B5988" s="14">
        <v>2808</v>
      </c>
      <c r="P5988" s="165" t="s">
        <v>13107</v>
      </c>
    </row>
    <row r="5989" spans="2:16" ht="38" thickBot="1">
      <c r="B5989" s="14">
        <v>2809</v>
      </c>
      <c r="P5989" s="165" t="s">
        <v>13108</v>
      </c>
    </row>
    <row r="5990" spans="2:16" ht="63" thickBot="1">
      <c r="B5990" s="14">
        <v>2810</v>
      </c>
      <c r="P5990" s="165" t="s">
        <v>13109</v>
      </c>
    </row>
    <row r="5991" spans="2:16" ht="50.5" thickBot="1">
      <c r="B5991" s="14">
        <v>2811</v>
      </c>
      <c r="P5991" s="165" t="s">
        <v>13110</v>
      </c>
    </row>
    <row r="5992" spans="2:16" ht="25.5" thickBot="1">
      <c r="B5992" s="14">
        <v>2812</v>
      </c>
      <c r="P5992" s="165" t="s">
        <v>13111</v>
      </c>
    </row>
    <row r="5993" spans="2:16" ht="18.5" thickBot="1">
      <c r="B5993" s="14">
        <v>2813</v>
      </c>
      <c r="P5993" s="165" t="s">
        <v>13112</v>
      </c>
    </row>
    <row r="5994" spans="2:16" ht="38" thickBot="1">
      <c r="B5994" s="14">
        <v>2814</v>
      </c>
      <c r="P5994" s="165" t="s">
        <v>13113</v>
      </c>
    </row>
    <row r="5995" spans="2:16" ht="38" thickBot="1">
      <c r="B5995" s="14">
        <v>2815</v>
      </c>
      <c r="P5995" s="165" t="s">
        <v>13114</v>
      </c>
    </row>
    <row r="5996" spans="2:16" ht="25.5" thickBot="1">
      <c r="B5996" s="14">
        <v>2816</v>
      </c>
      <c r="P5996" s="165" t="s">
        <v>13115</v>
      </c>
    </row>
    <row r="5997" spans="2:16" ht="38" thickBot="1">
      <c r="B5997" s="14">
        <v>2817</v>
      </c>
      <c r="P5997" s="165" t="s">
        <v>13116</v>
      </c>
    </row>
    <row r="5998" spans="2:16" ht="50.5" thickBot="1">
      <c r="B5998" s="14">
        <v>2818</v>
      </c>
      <c r="P5998" s="165" t="s">
        <v>13117</v>
      </c>
    </row>
    <row r="5999" spans="2:16" ht="38" thickBot="1">
      <c r="B5999" s="14">
        <v>2819</v>
      </c>
      <c r="P5999" s="165" t="s">
        <v>13118</v>
      </c>
    </row>
    <row r="6000" spans="2:16" ht="25.5" thickBot="1">
      <c r="B6000" s="14">
        <v>2820</v>
      </c>
      <c r="P6000" s="165" t="s">
        <v>13119</v>
      </c>
    </row>
    <row r="6001" spans="2:16" ht="38" thickBot="1">
      <c r="B6001" s="14">
        <v>2821</v>
      </c>
      <c r="P6001" s="165" t="s">
        <v>13120</v>
      </c>
    </row>
    <row r="6002" spans="2:16" ht="38" thickBot="1">
      <c r="B6002" s="14">
        <v>2822</v>
      </c>
      <c r="P6002" s="165" t="s">
        <v>13121</v>
      </c>
    </row>
    <row r="6003" spans="2:16" ht="25.5" thickBot="1">
      <c r="B6003" s="14">
        <v>2823</v>
      </c>
      <c r="P6003" s="165" t="s">
        <v>13122</v>
      </c>
    </row>
    <row r="6004" spans="2:16" ht="25.5" thickBot="1">
      <c r="B6004" s="14">
        <v>2824</v>
      </c>
      <c r="P6004" s="165" t="s">
        <v>13123</v>
      </c>
    </row>
    <row r="6005" spans="2:16" ht="50.5" thickBot="1">
      <c r="B6005" s="14">
        <v>2825</v>
      </c>
      <c r="P6005" s="165" t="s">
        <v>13124</v>
      </c>
    </row>
    <row r="6006" spans="2:16" ht="38" thickBot="1">
      <c r="B6006" s="14">
        <v>2826</v>
      </c>
      <c r="P6006" s="165" t="s">
        <v>13125</v>
      </c>
    </row>
    <row r="6007" spans="2:16" ht="63" thickBot="1">
      <c r="B6007" s="14">
        <v>2827</v>
      </c>
      <c r="P6007" s="165" t="s">
        <v>13126</v>
      </c>
    </row>
    <row r="6008" spans="2:16" ht="113" thickBot="1">
      <c r="B6008" s="14">
        <v>2828</v>
      </c>
      <c r="P6008" s="165" t="s">
        <v>13127</v>
      </c>
    </row>
    <row r="6009" spans="2:16" ht="63" thickBot="1">
      <c r="B6009" s="14">
        <v>2829</v>
      </c>
      <c r="P6009" s="165" t="s">
        <v>13128</v>
      </c>
    </row>
    <row r="6010" spans="2:16" ht="75.5" thickBot="1">
      <c r="B6010" s="14">
        <v>2830</v>
      </c>
      <c r="P6010" s="165" t="s">
        <v>13129</v>
      </c>
    </row>
    <row r="6011" spans="2:16" ht="63" thickBot="1">
      <c r="B6011" s="14">
        <v>2831</v>
      </c>
      <c r="P6011" s="165" t="s">
        <v>13130</v>
      </c>
    </row>
    <row r="6012" spans="2:16" ht="50.5" thickBot="1">
      <c r="B6012" s="14">
        <v>2832</v>
      </c>
      <c r="P6012" s="165" t="s">
        <v>13131</v>
      </c>
    </row>
    <row r="6013" spans="2:16" ht="50.5" thickBot="1">
      <c r="B6013" s="14">
        <v>2833</v>
      </c>
      <c r="P6013" s="165" t="s">
        <v>13132</v>
      </c>
    </row>
    <row r="6014" spans="2:16" ht="63" thickBot="1">
      <c r="B6014" s="14">
        <v>2834</v>
      </c>
      <c r="P6014" s="165" t="s">
        <v>13133</v>
      </c>
    </row>
    <row r="6015" spans="2:16" ht="88" thickBot="1">
      <c r="B6015" s="14">
        <v>2835</v>
      </c>
      <c r="P6015" s="165" t="s">
        <v>13134</v>
      </c>
    </row>
    <row r="6016" spans="2:16" ht="25.5" thickBot="1">
      <c r="B6016" s="14">
        <v>2836</v>
      </c>
      <c r="P6016" s="165" t="s">
        <v>13135</v>
      </c>
    </row>
    <row r="6017" spans="2:16" ht="38" thickBot="1">
      <c r="B6017" s="14">
        <v>2837</v>
      </c>
      <c r="P6017" s="165" t="s">
        <v>13136</v>
      </c>
    </row>
    <row r="6018" spans="2:16" ht="25.5" thickBot="1">
      <c r="B6018" s="14">
        <v>2838</v>
      </c>
      <c r="P6018" s="165" t="s">
        <v>13137</v>
      </c>
    </row>
    <row r="6019" spans="2:16" ht="25.5" thickBot="1">
      <c r="B6019" s="14">
        <v>2839</v>
      </c>
      <c r="P6019" s="165" t="s">
        <v>13138</v>
      </c>
    </row>
    <row r="6020" spans="2:16" ht="25.5" thickBot="1">
      <c r="B6020" s="14">
        <v>2840</v>
      </c>
      <c r="P6020" s="165" t="s">
        <v>13139</v>
      </c>
    </row>
    <row r="6021" spans="2:16" ht="18.5" thickBot="1">
      <c r="B6021" s="14">
        <v>2841</v>
      </c>
      <c r="P6021" s="165" t="s">
        <v>13140</v>
      </c>
    </row>
    <row r="6022" spans="2:16" ht="25.5" thickBot="1">
      <c r="B6022" s="14">
        <v>2842</v>
      </c>
      <c r="P6022" s="165" t="s">
        <v>13141</v>
      </c>
    </row>
    <row r="6023" spans="2:16" ht="50.5" thickBot="1">
      <c r="B6023" s="14">
        <v>2843</v>
      </c>
      <c r="P6023" s="165" t="s">
        <v>13142</v>
      </c>
    </row>
    <row r="6024" spans="2:16" ht="50.5" thickBot="1">
      <c r="B6024" s="14">
        <v>2844</v>
      </c>
      <c r="P6024" s="165" t="s">
        <v>13143</v>
      </c>
    </row>
    <row r="6025" spans="2:16" ht="38" thickBot="1">
      <c r="B6025" s="14">
        <v>2845</v>
      </c>
      <c r="P6025" s="165" t="s">
        <v>13144</v>
      </c>
    </row>
    <row r="6026" spans="2:16" ht="25.5" thickBot="1">
      <c r="B6026" s="14">
        <v>2846</v>
      </c>
      <c r="P6026" s="165" t="s">
        <v>13145</v>
      </c>
    </row>
    <row r="6027" spans="2:16" ht="25.5" thickBot="1">
      <c r="B6027" s="14">
        <v>2847</v>
      </c>
      <c r="P6027" s="165" t="s">
        <v>13146</v>
      </c>
    </row>
    <row r="6028" spans="2:16" ht="18.5" thickBot="1">
      <c r="B6028" s="14">
        <v>2848</v>
      </c>
      <c r="P6028" s="165" t="s">
        <v>13147</v>
      </c>
    </row>
    <row r="6029" spans="2:16" ht="25.5" thickBot="1">
      <c r="B6029" s="14">
        <v>2849</v>
      </c>
      <c r="P6029" s="165" t="s">
        <v>13148</v>
      </c>
    </row>
    <row r="6030" spans="2:16" ht="25.5" thickBot="1">
      <c r="B6030" s="14">
        <v>2850</v>
      </c>
      <c r="P6030" s="165" t="s">
        <v>13149</v>
      </c>
    </row>
    <row r="6031" spans="2:16" ht="25.5" thickBot="1">
      <c r="B6031" s="14">
        <v>2851</v>
      </c>
      <c r="P6031" s="165" t="s">
        <v>13150</v>
      </c>
    </row>
    <row r="6032" spans="2:16" ht="25.5" thickBot="1">
      <c r="B6032" s="14">
        <v>2852</v>
      </c>
      <c r="P6032" s="165" t="s">
        <v>13151</v>
      </c>
    </row>
    <row r="6033" spans="2:16" ht="18.5" thickBot="1">
      <c r="B6033" s="14">
        <v>2853</v>
      </c>
      <c r="P6033" s="165" t="s">
        <v>13152</v>
      </c>
    </row>
    <row r="6034" spans="2:16" ht="25.5" thickBot="1">
      <c r="B6034" s="14">
        <v>2854</v>
      </c>
      <c r="P6034" s="165" t="s">
        <v>13153</v>
      </c>
    </row>
    <row r="6035" spans="2:16" ht="18.5" thickBot="1">
      <c r="B6035" s="14">
        <v>2855</v>
      </c>
      <c r="P6035" s="165" t="s">
        <v>13154</v>
      </c>
    </row>
    <row r="6036" spans="2:16" ht="38" thickBot="1">
      <c r="B6036" s="14">
        <v>2856</v>
      </c>
      <c r="P6036" s="165" t="s">
        <v>13155</v>
      </c>
    </row>
    <row r="6037" spans="2:16" ht="50.5" thickBot="1">
      <c r="B6037" s="14">
        <v>2857</v>
      </c>
      <c r="P6037" s="165" t="s">
        <v>13156</v>
      </c>
    </row>
    <row r="6038" spans="2:16" ht="25.5" thickBot="1">
      <c r="B6038" s="14">
        <v>2858</v>
      </c>
      <c r="P6038" s="165" t="s">
        <v>13157</v>
      </c>
    </row>
    <row r="6039" spans="2:16" ht="18.5" thickBot="1">
      <c r="B6039" s="14">
        <v>2859</v>
      </c>
      <c r="P6039" s="165" t="s">
        <v>13158</v>
      </c>
    </row>
    <row r="6040" spans="2:16" ht="18.5" thickBot="1">
      <c r="B6040" s="14">
        <v>2860</v>
      </c>
      <c r="P6040" s="165" t="s">
        <v>13159</v>
      </c>
    </row>
    <row r="6041" spans="2:16" ht="50.5" thickBot="1">
      <c r="B6041" s="14">
        <v>2861</v>
      </c>
      <c r="P6041" s="165" t="s">
        <v>13160</v>
      </c>
    </row>
    <row r="6042" spans="2:16" ht="18.5" thickBot="1">
      <c r="B6042" s="14">
        <v>2862</v>
      </c>
      <c r="P6042" s="165" t="s">
        <v>13161</v>
      </c>
    </row>
    <row r="6043" spans="2:16" ht="18.5" thickBot="1">
      <c r="B6043" s="14">
        <v>2863</v>
      </c>
      <c r="P6043" s="165" t="s">
        <v>13162</v>
      </c>
    </row>
    <row r="6044" spans="2:16" ht="38" thickBot="1">
      <c r="B6044" s="14">
        <v>2864</v>
      </c>
      <c r="P6044" s="165" t="s">
        <v>13163</v>
      </c>
    </row>
    <row r="6045" spans="2:16" ht="18.5" thickBot="1">
      <c r="B6045" s="14">
        <v>2865</v>
      </c>
      <c r="P6045" s="165" t="s">
        <v>13164</v>
      </c>
    </row>
    <row r="6046" spans="2:16" ht="50.5" thickBot="1">
      <c r="B6046" s="14">
        <v>2866</v>
      </c>
      <c r="P6046" s="165" t="s">
        <v>13165</v>
      </c>
    </row>
    <row r="6047" spans="2:16" ht="25.5" thickBot="1">
      <c r="B6047" s="14">
        <v>2867</v>
      </c>
      <c r="P6047" s="165" t="s">
        <v>13166</v>
      </c>
    </row>
    <row r="6048" spans="2:16" ht="38" thickBot="1">
      <c r="B6048" s="14">
        <v>2868</v>
      </c>
      <c r="P6048" s="165" t="s">
        <v>13167</v>
      </c>
    </row>
    <row r="6049" spans="2:16" ht="50.5" thickBot="1">
      <c r="B6049" s="14">
        <v>2869</v>
      </c>
      <c r="P6049" s="165" t="s">
        <v>13168</v>
      </c>
    </row>
    <row r="6050" spans="2:16" ht="25.5" thickBot="1">
      <c r="B6050" s="14">
        <v>2870</v>
      </c>
      <c r="P6050" s="165" t="s">
        <v>13169</v>
      </c>
    </row>
    <row r="6051" spans="2:16" ht="25.5" thickBot="1">
      <c r="B6051" s="14">
        <v>2871</v>
      </c>
      <c r="P6051" s="165" t="s">
        <v>13170</v>
      </c>
    </row>
    <row r="6052" spans="2:16" ht="25.5" thickBot="1">
      <c r="B6052" s="14">
        <v>2872</v>
      </c>
      <c r="P6052" s="165" t="s">
        <v>13171</v>
      </c>
    </row>
    <row r="6053" spans="2:16" ht="63" thickBot="1">
      <c r="B6053" s="14">
        <v>2873</v>
      </c>
      <c r="P6053" s="165" t="s">
        <v>13172</v>
      </c>
    </row>
    <row r="6054" spans="2:16" ht="38" thickBot="1">
      <c r="B6054" s="14">
        <v>2874</v>
      </c>
      <c r="P6054" s="165" t="s">
        <v>13173</v>
      </c>
    </row>
    <row r="6055" spans="2:16" ht="38" thickBot="1">
      <c r="B6055" s="14">
        <v>2875</v>
      </c>
      <c r="P6055" s="165" t="s">
        <v>13174</v>
      </c>
    </row>
    <row r="6056" spans="2:16" ht="18.5" thickBot="1">
      <c r="B6056" s="14">
        <v>2876</v>
      </c>
      <c r="P6056" s="165" t="s">
        <v>13175</v>
      </c>
    </row>
    <row r="6057" spans="2:16" ht="25.5" thickBot="1">
      <c r="B6057" s="14">
        <v>2877</v>
      </c>
      <c r="P6057" s="165" t="s">
        <v>13176</v>
      </c>
    </row>
    <row r="6058" spans="2:16" ht="25.5" thickBot="1">
      <c r="B6058" s="14">
        <v>2878</v>
      </c>
      <c r="P6058" s="165" t="s">
        <v>13177</v>
      </c>
    </row>
    <row r="6059" spans="2:16" ht="50.5" thickBot="1">
      <c r="B6059" s="14">
        <v>2879</v>
      </c>
      <c r="P6059" s="165" t="s">
        <v>13178</v>
      </c>
    </row>
    <row r="6060" spans="2:16" ht="25.5" thickBot="1">
      <c r="B6060" s="14">
        <v>2880</v>
      </c>
      <c r="P6060" s="165" t="s">
        <v>13179</v>
      </c>
    </row>
    <row r="6061" spans="2:16" ht="25.5" thickBot="1">
      <c r="B6061" s="14">
        <v>2881</v>
      </c>
      <c r="P6061" s="165" t="s">
        <v>13180</v>
      </c>
    </row>
    <row r="6062" spans="2:16" ht="25.5" thickBot="1">
      <c r="B6062" s="14">
        <v>2882</v>
      </c>
      <c r="P6062" s="165" t="s">
        <v>13181</v>
      </c>
    </row>
    <row r="6063" spans="2:16" ht="25.5" thickBot="1">
      <c r="B6063" s="14">
        <v>2883</v>
      </c>
      <c r="P6063" s="165" t="s">
        <v>13182</v>
      </c>
    </row>
    <row r="6064" spans="2:16" ht="38" thickBot="1">
      <c r="B6064" s="14">
        <v>2884</v>
      </c>
      <c r="P6064" s="165" t="s">
        <v>13183</v>
      </c>
    </row>
    <row r="6065" spans="2:16" ht="25.5" thickBot="1">
      <c r="B6065" s="14">
        <v>2885</v>
      </c>
      <c r="P6065" s="165" t="s">
        <v>13184</v>
      </c>
    </row>
    <row r="6066" spans="2:16" ht="38" thickBot="1">
      <c r="B6066" s="14">
        <v>2886</v>
      </c>
      <c r="P6066" s="165" t="s">
        <v>13185</v>
      </c>
    </row>
    <row r="6067" spans="2:16" ht="25.5" thickBot="1">
      <c r="B6067" s="14">
        <v>2887</v>
      </c>
      <c r="P6067" s="165" t="s">
        <v>13186</v>
      </c>
    </row>
    <row r="6068" spans="2:16" ht="25.5" thickBot="1">
      <c r="B6068" s="14">
        <v>2888</v>
      </c>
      <c r="P6068" s="165" t="s">
        <v>13187</v>
      </c>
    </row>
    <row r="6069" spans="2:16" ht="25.5" thickBot="1">
      <c r="B6069" s="14">
        <v>2889</v>
      </c>
      <c r="P6069" s="165" t="s">
        <v>13188</v>
      </c>
    </row>
    <row r="6070" spans="2:16" ht="18.5" thickBot="1">
      <c r="B6070" s="14">
        <v>2890</v>
      </c>
      <c r="P6070" s="165" t="s">
        <v>13189</v>
      </c>
    </row>
    <row r="6071" spans="2:16" ht="25.5" thickBot="1">
      <c r="B6071" s="14">
        <v>2891</v>
      </c>
      <c r="P6071" s="165" t="s">
        <v>13190</v>
      </c>
    </row>
    <row r="6072" spans="2:16" ht="18.5" thickBot="1">
      <c r="B6072" s="14">
        <v>2892</v>
      </c>
      <c r="P6072" s="165" t="s">
        <v>13191</v>
      </c>
    </row>
    <row r="6073" spans="2:16" ht="38" thickBot="1">
      <c r="B6073" s="14">
        <v>2893</v>
      </c>
      <c r="P6073" s="165" t="s">
        <v>13192</v>
      </c>
    </row>
    <row r="6074" spans="2:16" ht="38" thickBot="1">
      <c r="B6074" s="14">
        <v>2894</v>
      </c>
      <c r="P6074" s="165" t="s">
        <v>13193</v>
      </c>
    </row>
    <row r="6075" spans="2:16" ht="38" thickBot="1">
      <c r="B6075" s="14">
        <v>2895</v>
      </c>
      <c r="P6075" s="165" t="s">
        <v>13194</v>
      </c>
    </row>
    <row r="6076" spans="2:16" ht="18.5" thickBot="1">
      <c r="B6076" s="14">
        <v>2896</v>
      </c>
      <c r="P6076" s="165" t="s">
        <v>13195</v>
      </c>
    </row>
    <row r="6077" spans="2:16" ht="50.5" thickBot="1">
      <c r="B6077" s="14">
        <v>2897</v>
      </c>
      <c r="P6077" s="165" t="s">
        <v>13196</v>
      </c>
    </row>
    <row r="6078" spans="2:16" ht="50.5" thickBot="1">
      <c r="B6078" s="14">
        <v>2898</v>
      </c>
      <c r="P6078" s="165" t="s">
        <v>13197</v>
      </c>
    </row>
    <row r="6079" spans="2:16" ht="25.5" thickBot="1">
      <c r="B6079" s="14">
        <v>2899</v>
      </c>
      <c r="P6079" s="165" t="s">
        <v>13198</v>
      </c>
    </row>
    <row r="6080" spans="2:16" ht="63" thickBot="1">
      <c r="B6080" s="14">
        <v>2900</v>
      </c>
      <c r="P6080" s="165" t="s">
        <v>13199</v>
      </c>
    </row>
    <row r="6081" spans="2:16" ht="63" thickBot="1">
      <c r="B6081" s="14">
        <v>2901</v>
      </c>
      <c r="P6081" s="165" t="s">
        <v>13200</v>
      </c>
    </row>
    <row r="6082" spans="2:16" ht="18.5" thickBot="1">
      <c r="B6082" s="14">
        <v>2902</v>
      </c>
      <c r="P6082" s="165" t="s">
        <v>13201</v>
      </c>
    </row>
    <row r="6083" spans="2:16" ht="25.5" thickBot="1">
      <c r="B6083" s="14">
        <v>2903</v>
      </c>
      <c r="P6083" s="165" t="s">
        <v>13202</v>
      </c>
    </row>
    <row r="6084" spans="2:16" ht="25.5" thickBot="1">
      <c r="B6084" s="14">
        <v>2904</v>
      </c>
      <c r="P6084" s="165" t="s">
        <v>13203</v>
      </c>
    </row>
    <row r="6085" spans="2:16" ht="38" thickBot="1">
      <c r="B6085" s="14">
        <v>2905</v>
      </c>
      <c r="P6085" s="165" t="s">
        <v>13204</v>
      </c>
    </row>
    <row r="6086" spans="2:16" ht="38" thickBot="1">
      <c r="B6086" s="14">
        <v>2906</v>
      </c>
      <c r="P6086" s="165" t="s">
        <v>13205</v>
      </c>
    </row>
    <row r="6087" spans="2:16" ht="18.5" thickBot="1">
      <c r="B6087" s="14">
        <v>2907</v>
      </c>
      <c r="P6087" s="165" t="s">
        <v>13206</v>
      </c>
    </row>
    <row r="6088" spans="2:16" ht="38" thickBot="1">
      <c r="B6088" s="14">
        <v>2908</v>
      </c>
      <c r="P6088" s="165" t="s">
        <v>13207</v>
      </c>
    </row>
    <row r="6089" spans="2:16" ht="18.5" thickBot="1">
      <c r="B6089" s="14">
        <v>2909</v>
      </c>
      <c r="P6089" s="165" t="s">
        <v>13208</v>
      </c>
    </row>
    <row r="6090" spans="2:16" ht="18.5" thickBot="1">
      <c r="B6090" s="14">
        <v>2910</v>
      </c>
      <c r="P6090" s="165" t="s">
        <v>13209</v>
      </c>
    </row>
    <row r="6091" spans="2:16" ht="38" thickBot="1">
      <c r="B6091" s="14">
        <v>2911</v>
      </c>
      <c r="P6091" s="165" t="s">
        <v>13210</v>
      </c>
    </row>
    <row r="6092" spans="2:16" ht="18.5" thickBot="1">
      <c r="B6092" s="14">
        <v>2912</v>
      </c>
      <c r="P6092" s="165" t="s">
        <v>13211</v>
      </c>
    </row>
    <row r="6093" spans="2:16" ht="25.5" thickBot="1">
      <c r="B6093" s="14">
        <v>2913</v>
      </c>
      <c r="P6093" s="165" t="s">
        <v>13212</v>
      </c>
    </row>
    <row r="6094" spans="2:16" ht="38" thickBot="1">
      <c r="B6094" s="14">
        <v>2914</v>
      </c>
      <c r="P6094" s="165" t="s">
        <v>13213</v>
      </c>
    </row>
    <row r="6095" spans="2:16" ht="25.5" thickBot="1">
      <c r="B6095" s="14">
        <v>2915</v>
      </c>
      <c r="P6095" s="165" t="s">
        <v>13214</v>
      </c>
    </row>
    <row r="6096" spans="2:16" ht="50.5" thickBot="1">
      <c r="B6096" s="14">
        <v>2916</v>
      </c>
      <c r="P6096" s="165" t="s">
        <v>13215</v>
      </c>
    </row>
    <row r="6097" spans="2:16" ht="38" thickBot="1">
      <c r="B6097" s="14">
        <v>2917</v>
      </c>
      <c r="P6097" s="165" t="s">
        <v>3834</v>
      </c>
    </row>
    <row r="6098" spans="2:16" ht="18.5" thickBot="1">
      <c r="B6098" s="14">
        <v>2918</v>
      </c>
      <c r="P6098" s="165" t="s">
        <v>13216</v>
      </c>
    </row>
    <row r="6099" spans="2:16" ht="25.5" thickBot="1">
      <c r="B6099" s="14">
        <v>2919</v>
      </c>
      <c r="P6099" s="165" t="s">
        <v>13217</v>
      </c>
    </row>
    <row r="6100" spans="2:16" ht="38" thickBot="1">
      <c r="B6100" s="14">
        <v>2920</v>
      </c>
      <c r="P6100" s="165" t="s">
        <v>13218</v>
      </c>
    </row>
    <row r="6101" spans="2:16" ht="25.5" thickBot="1">
      <c r="B6101" s="14">
        <v>2921</v>
      </c>
      <c r="P6101" s="165" t="s">
        <v>13219</v>
      </c>
    </row>
    <row r="6102" spans="2:16" ht="18.5" thickBot="1">
      <c r="B6102" s="14">
        <v>2922</v>
      </c>
      <c r="P6102" s="165" t="s">
        <v>13220</v>
      </c>
    </row>
    <row r="6103" spans="2:16" ht="38" thickBot="1">
      <c r="B6103" s="14">
        <v>2923</v>
      </c>
      <c r="P6103" s="165" t="s">
        <v>13221</v>
      </c>
    </row>
    <row r="6104" spans="2:16" ht="25.5" thickBot="1">
      <c r="B6104" s="14">
        <v>2924</v>
      </c>
      <c r="P6104" s="165" t="s">
        <v>13217</v>
      </c>
    </row>
    <row r="6105" spans="2:16" ht="18.5" thickBot="1">
      <c r="B6105" s="14">
        <v>2925</v>
      </c>
      <c r="P6105" s="165" t="s">
        <v>10421</v>
      </c>
    </row>
    <row r="6106" spans="2:16" ht="25.5" thickBot="1">
      <c r="B6106" s="14">
        <v>2926</v>
      </c>
      <c r="P6106" s="165" t="s">
        <v>13222</v>
      </c>
    </row>
    <row r="6107" spans="2:16" ht="18.5" thickBot="1">
      <c r="B6107" s="14">
        <v>2927</v>
      </c>
      <c r="P6107" s="165" t="s">
        <v>10421</v>
      </c>
    </row>
    <row r="6108" spans="2:16" ht="25.5" thickBot="1">
      <c r="B6108" s="14">
        <v>2928</v>
      </c>
      <c r="P6108" s="165" t="s">
        <v>13222</v>
      </c>
    </row>
    <row r="6109" spans="2:16" ht="18.5" thickBot="1">
      <c r="B6109" s="14">
        <v>2929</v>
      </c>
      <c r="P6109" s="165" t="s">
        <v>10421</v>
      </c>
    </row>
    <row r="6110" spans="2:16" ht="18.5" thickBot="1">
      <c r="B6110" s="14">
        <v>2930</v>
      </c>
      <c r="P6110" s="165" t="s">
        <v>13223</v>
      </c>
    </row>
    <row r="6111" spans="2:16" ht="25.5" thickBot="1">
      <c r="B6111" s="14">
        <v>2931</v>
      </c>
      <c r="P6111" s="165" t="s">
        <v>13222</v>
      </c>
    </row>
    <row r="6112" spans="2:16" ht="18.5" thickBot="1">
      <c r="B6112" s="14">
        <v>2932</v>
      </c>
      <c r="P6112" s="165" t="s">
        <v>10421</v>
      </c>
    </row>
    <row r="6113" spans="2:16" ht="38" thickBot="1">
      <c r="B6113" s="14">
        <v>2933</v>
      </c>
      <c r="P6113" s="165" t="s">
        <v>13224</v>
      </c>
    </row>
    <row r="6114" spans="2:16" ht="38" thickBot="1">
      <c r="B6114" s="14">
        <v>2934</v>
      </c>
      <c r="P6114" s="165" t="s">
        <v>13225</v>
      </c>
    </row>
    <row r="6115" spans="2:16" ht="18.5" thickBot="1">
      <c r="B6115" s="14">
        <v>2935</v>
      </c>
      <c r="P6115" s="165" t="s">
        <v>3835</v>
      </c>
    </row>
    <row r="6116" spans="2:16" ht="18.5" thickBot="1">
      <c r="B6116" s="14">
        <v>2936</v>
      </c>
      <c r="P6116" s="165" t="s">
        <v>13226</v>
      </c>
    </row>
    <row r="6117" spans="2:16" ht="18.5" thickBot="1">
      <c r="B6117" s="14">
        <v>2937</v>
      </c>
      <c r="P6117" s="165" t="s">
        <v>13227</v>
      </c>
    </row>
    <row r="6118" spans="2:16" ht="18.5" thickBot="1">
      <c r="B6118" s="14">
        <v>2938</v>
      </c>
      <c r="P6118" s="165" t="s">
        <v>13228</v>
      </c>
    </row>
    <row r="6119" spans="2:16" ht="18.5" thickBot="1">
      <c r="B6119" s="14">
        <v>2939</v>
      </c>
      <c r="P6119" s="165" t="s">
        <v>13229</v>
      </c>
    </row>
    <row r="6120" spans="2:16" ht="18.5" thickBot="1">
      <c r="B6120" s="14">
        <v>2940</v>
      </c>
      <c r="P6120" s="165" t="s">
        <v>13230</v>
      </c>
    </row>
    <row r="6121" spans="2:16" ht="25.5" thickBot="1">
      <c r="B6121" s="14">
        <v>2941</v>
      </c>
      <c r="P6121" s="165" t="s">
        <v>13231</v>
      </c>
    </row>
    <row r="6122" spans="2:16" ht="25.5" thickBot="1">
      <c r="B6122" s="14">
        <v>2942</v>
      </c>
      <c r="P6122" s="165" t="s">
        <v>13232</v>
      </c>
    </row>
    <row r="6123" spans="2:16" ht="50.5" thickBot="1">
      <c r="B6123" s="14">
        <v>2943</v>
      </c>
      <c r="P6123" s="165" t="s">
        <v>13233</v>
      </c>
    </row>
    <row r="6124" spans="2:16" ht="50.5" thickBot="1">
      <c r="B6124" s="14">
        <v>2944</v>
      </c>
      <c r="P6124" s="165" t="s">
        <v>13234</v>
      </c>
    </row>
    <row r="6125" spans="2:16" ht="50.5" thickBot="1">
      <c r="B6125" s="14">
        <v>2945</v>
      </c>
      <c r="P6125" s="165" t="s">
        <v>13235</v>
      </c>
    </row>
    <row r="6126" spans="2:16" ht="25.5" thickBot="1">
      <c r="B6126" s="14">
        <v>2946</v>
      </c>
      <c r="P6126" s="165" t="s">
        <v>13236</v>
      </c>
    </row>
    <row r="6127" spans="2:16" ht="18.5" thickBot="1">
      <c r="B6127" s="14">
        <v>2947</v>
      </c>
      <c r="P6127" s="165" t="s">
        <v>13237</v>
      </c>
    </row>
    <row r="6128" spans="2:16" ht="18.5" thickBot="1">
      <c r="B6128" s="14">
        <v>2948</v>
      </c>
      <c r="P6128" s="165" t="s">
        <v>13238</v>
      </c>
    </row>
    <row r="6129" spans="2:16" ht="18.5" thickBot="1">
      <c r="B6129" s="14">
        <v>2949</v>
      </c>
      <c r="P6129" s="165" t="s">
        <v>13239</v>
      </c>
    </row>
    <row r="6130" spans="2:16" ht="18.5" thickBot="1">
      <c r="B6130" s="14">
        <v>2950</v>
      </c>
      <c r="P6130" s="165" t="s">
        <v>13240</v>
      </c>
    </row>
    <row r="6131" spans="2:16" ht="18.5" thickBot="1">
      <c r="B6131" s="14">
        <v>2951</v>
      </c>
      <c r="P6131" s="165" t="s">
        <v>13241</v>
      </c>
    </row>
    <row r="6132" spans="2:16" ht="25.5" thickBot="1">
      <c r="B6132" s="14">
        <v>2952</v>
      </c>
      <c r="P6132" s="165" t="s">
        <v>13242</v>
      </c>
    </row>
    <row r="6133" spans="2:16" ht="18.5" thickBot="1">
      <c r="B6133" s="14">
        <v>2953</v>
      </c>
      <c r="P6133" s="165" t="s">
        <v>13243</v>
      </c>
    </row>
    <row r="6134" spans="2:16" ht="18.5" thickBot="1">
      <c r="B6134" s="14">
        <v>2954</v>
      </c>
      <c r="P6134" s="165" t="s">
        <v>13244</v>
      </c>
    </row>
    <row r="6135" spans="2:16" ht="18.5" thickBot="1">
      <c r="B6135" s="14">
        <v>2955</v>
      </c>
      <c r="P6135" s="165" t="s">
        <v>13245</v>
      </c>
    </row>
    <row r="6136" spans="2:16" ht="18.5" thickBot="1">
      <c r="B6136" s="14">
        <v>2956</v>
      </c>
      <c r="P6136" s="165" t="s">
        <v>13241</v>
      </c>
    </row>
    <row r="6137" spans="2:16" ht="18.5" thickBot="1">
      <c r="B6137" s="14">
        <v>2957</v>
      </c>
      <c r="P6137" s="165" t="s">
        <v>13246</v>
      </c>
    </row>
    <row r="6138" spans="2:16" ht="18.5" thickBot="1">
      <c r="B6138" s="14">
        <v>2958</v>
      </c>
      <c r="P6138" s="165" t="s">
        <v>13247</v>
      </c>
    </row>
    <row r="6139" spans="2:16" ht="25.5" thickBot="1">
      <c r="B6139" s="14">
        <v>2959</v>
      </c>
      <c r="P6139" s="165" t="s">
        <v>13248</v>
      </c>
    </row>
    <row r="6140" spans="2:16" ht="25.5" thickBot="1">
      <c r="B6140" s="14">
        <v>2960</v>
      </c>
      <c r="P6140" s="165" t="s">
        <v>4120</v>
      </c>
    </row>
    <row r="6141" spans="2:16" ht="25.5" thickBot="1">
      <c r="B6141" s="14">
        <v>2961</v>
      </c>
      <c r="P6141" s="165" t="s">
        <v>4121</v>
      </c>
    </row>
    <row r="6142" spans="2:16" ht="25.5" thickBot="1">
      <c r="B6142" s="14">
        <v>2962</v>
      </c>
      <c r="P6142" s="165" t="s">
        <v>13249</v>
      </c>
    </row>
    <row r="6143" spans="2:16" ht="18.5" thickBot="1">
      <c r="B6143" s="14">
        <v>2963</v>
      </c>
      <c r="P6143" s="165" t="s">
        <v>13250</v>
      </c>
    </row>
    <row r="6144" spans="2:16" ht="50.5" thickBot="1">
      <c r="B6144" s="14">
        <v>2964</v>
      </c>
      <c r="P6144" s="165" t="s">
        <v>13251</v>
      </c>
    </row>
    <row r="6145" spans="2:16" ht="18.5" thickBot="1">
      <c r="B6145" s="14">
        <v>2965</v>
      </c>
      <c r="P6145" s="165" t="s">
        <v>13252</v>
      </c>
    </row>
    <row r="6146" spans="2:16" ht="25.5" thickBot="1">
      <c r="B6146" s="14">
        <v>2966</v>
      </c>
      <c r="P6146" s="165" t="s">
        <v>13253</v>
      </c>
    </row>
    <row r="6147" spans="2:16" ht="25.5" thickBot="1">
      <c r="B6147" s="14">
        <v>2967</v>
      </c>
      <c r="P6147" s="165" t="s">
        <v>13254</v>
      </c>
    </row>
    <row r="6148" spans="2:16" ht="25.5" thickBot="1">
      <c r="B6148" s="14">
        <v>2968</v>
      </c>
      <c r="P6148" s="165" t="s">
        <v>13255</v>
      </c>
    </row>
    <row r="6149" spans="2:16" ht="38" thickBot="1">
      <c r="B6149" s="14">
        <v>2969</v>
      </c>
      <c r="P6149" s="165" t="s">
        <v>13256</v>
      </c>
    </row>
    <row r="6150" spans="2:16" ht="18.5" thickBot="1">
      <c r="B6150" s="14">
        <v>2970</v>
      </c>
      <c r="P6150" s="165" t="s">
        <v>4123</v>
      </c>
    </row>
    <row r="6151" spans="2:16" ht="25.5" thickBot="1">
      <c r="B6151" s="14">
        <v>2971</v>
      </c>
      <c r="P6151" s="165" t="s">
        <v>13257</v>
      </c>
    </row>
    <row r="6152" spans="2:16" ht="25.5" thickBot="1">
      <c r="B6152" s="14">
        <v>2972</v>
      </c>
      <c r="P6152" s="165" t="s">
        <v>13258</v>
      </c>
    </row>
    <row r="6153" spans="2:16" ht="38" thickBot="1">
      <c r="B6153" s="14">
        <v>2973</v>
      </c>
      <c r="P6153" s="165" t="s">
        <v>13259</v>
      </c>
    </row>
    <row r="6154" spans="2:16" ht="25.5" thickBot="1">
      <c r="B6154" s="14">
        <v>2974</v>
      </c>
      <c r="P6154" s="165" t="s">
        <v>13260</v>
      </c>
    </row>
    <row r="6155" spans="2:16" ht="50.5" thickBot="1">
      <c r="B6155" s="14">
        <v>2975</v>
      </c>
      <c r="P6155" s="165" t="s">
        <v>13261</v>
      </c>
    </row>
    <row r="6156" spans="2:16" ht="25.5" thickBot="1">
      <c r="B6156" s="14">
        <v>2976</v>
      </c>
      <c r="P6156" s="165" t="s">
        <v>13262</v>
      </c>
    </row>
    <row r="6157" spans="2:16" ht="38" thickBot="1">
      <c r="B6157" s="14">
        <v>2977</v>
      </c>
      <c r="P6157" s="165" t="s">
        <v>13263</v>
      </c>
    </row>
    <row r="6158" spans="2:16" ht="18.5" thickBot="1">
      <c r="B6158" s="14">
        <v>2978</v>
      </c>
      <c r="P6158" s="165" t="s">
        <v>13264</v>
      </c>
    </row>
    <row r="6159" spans="2:16" ht="50.5" thickBot="1">
      <c r="B6159" s="14">
        <v>2979</v>
      </c>
      <c r="P6159" s="165" t="s">
        <v>13265</v>
      </c>
    </row>
    <row r="6160" spans="2:16" ht="18.5" thickBot="1">
      <c r="B6160" s="14">
        <v>2980</v>
      </c>
      <c r="P6160" s="165" t="s">
        <v>13264</v>
      </c>
    </row>
    <row r="6161" spans="2:16" ht="50.5" thickBot="1">
      <c r="B6161" s="14">
        <v>2981</v>
      </c>
      <c r="P6161" s="165" t="s">
        <v>13265</v>
      </c>
    </row>
    <row r="6162" spans="2:16" ht="18.5" thickBot="1">
      <c r="B6162" s="14">
        <v>2982</v>
      </c>
      <c r="P6162" s="165" t="s">
        <v>4126</v>
      </c>
    </row>
    <row r="6163" spans="2:16" ht="25.5" thickBot="1">
      <c r="B6163" s="14">
        <v>2983</v>
      </c>
      <c r="P6163" s="165" t="s">
        <v>4127</v>
      </c>
    </row>
    <row r="6164" spans="2:16" ht="38" thickBot="1">
      <c r="B6164" s="14">
        <v>2984</v>
      </c>
      <c r="P6164" s="165" t="s">
        <v>4128</v>
      </c>
    </row>
    <row r="6165" spans="2:16" ht="25.5" thickBot="1">
      <c r="B6165" s="14">
        <v>2985</v>
      </c>
      <c r="P6165" s="165" t="s">
        <v>4129</v>
      </c>
    </row>
    <row r="6166" spans="2:16" ht="18.5" thickBot="1">
      <c r="B6166" s="14">
        <v>2986</v>
      </c>
      <c r="P6166" s="165" t="s">
        <v>13266</v>
      </c>
    </row>
    <row r="6167" spans="2:16" ht="18.5" thickBot="1">
      <c r="B6167" s="14">
        <v>2987</v>
      </c>
      <c r="P6167" s="165" t="s">
        <v>13267</v>
      </c>
    </row>
    <row r="6168" spans="2:16" ht="25.5" thickBot="1">
      <c r="B6168" s="14">
        <v>2988</v>
      </c>
      <c r="P6168" s="165" t="s">
        <v>13268</v>
      </c>
    </row>
    <row r="6169" spans="2:16" ht="25.5" thickBot="1">
      <c r="B6169" s="14">
        <v>2989</v>
      </c>
      <c r="P6169" s="165" t="s">
        <v>10426</v>
      </c>
    </row>
    <row r="6170" spans="2:16" ht="25.5" thickBot="1">
      <c r="B6170" s="14">
        <v>2990</v>
      </c>
      <c r="P6170" s="165" t="s">
        <v>13269</v>
      </c>
    </row>
    <row r="6171" spans="2:16" ht="25.5" thickBot="1">
      <c r="B6171" s="14">
        <v>2991</v>
      </c>
      <c r="P6171" s="165" t="s">
        <v>13270</v>
      </c>
    </row>
    <row r="6172" spans="2:16" ht="18.5" thickBot="1">
      <c r="B6172" s="14">
        <v>2992</v>
      </c>
      <c r="P6172" s="165" t="s">
        <v>4133</v>
      </c>
    </row>
    <row r="6173" spans="2:16" ht="18.5" thickBot="1">
      <c r="B6173" s="14">
        <v>2993</v>
      </c>
      <c r="P6173" s="165" t="s">
        <v>4134</v>
      </c>
    </row>
    <row r="6174" spans="2:16" ht="25.5" thickBot="1">
      <c r="B6174" s="14">
        <v>2994</v>
      </c>
      <c r="P6174" s="165" t="s">
        <v>13271</v>
      </c>
    </row>
    <row r="6175" spans="2:16" ht="25.5" thickBot="1">
      <c r="B6175" s="14">
        <v>2995</v>
      </c>
      <c r="P6175" s="165" t="s">
        <v>13272</v>
      </c>
    </row>
    <row r="6176" spans="2:16" ht="25.5" thickBot="1">
      <c r="B6176" s="14">
        <v>2996</v>
      </c>
      <c r="P6176" s="165" t="s">
        <v>4136</v>
      </c>
    </row>
    <row r="6177" spans="2:16" ht="25.5" thickBot="1">
      <c r="B6177" s="14">
        <v>2997</v>
      </c>
      <c r="P6177" s="165" t="s">
        <v>3840</v>
      </c>
    </row>
    <row r="6178" spans="2:16" ht="38" thickBot="1">
      <c r="B6178" s="14">
        <v>2998</v>
      </c>
      <c r="P6178" s="165" t="s">
        <v>3841</v>
      </c>
    </row>
    <row r="6179" spans="2:16" ht="38" thickBot="1">
      <c r="B6179" s="14">
        <v>2999</v>
      </c>
      <c r="P6179" s="165" t="s">
        <v>13273</v>
      </c>
    </row>
    <row r="6180" spans="2:16" ht="25.5" thickBot="1">
      <c r="B6180" s="14">
        <v>3000</v>
      </c>
      <c r="P6180" s="165" t="s">
        <v>13274</v>
      </c>
    </row>
    <row r="6181" spans="2:16" ht="38" thickBot="1">
      <c r="B6181" s="14">
        <v>3001</v>
      </c>
      <c r="P6181" s="165" t="s">
        <v>13275</v>
      </c>
    </row>
    <row r="6182" spans="2:16" ht="38" thickBot="1">
      <c r="B6182" s="14">
        <v>3002</v>
      </c>
      <c r="P6182" s="165" t="s">
        <v>13273</v>
      </c>
    </row>
    <row r="6183" spans="2:16" ht="25.5" thickBot="1">
      <c r="B6183" s="14">
        <v>3003</v>
      </c>
      <c r="P6183" s="165" t="s">
        <v>13274</v>
      </c>
    </row>
    <row r="6184" spans="2:16" ht="38" thickBot="1">
      <c r="B6184" s="14">
        <v>3004</v>
      </c>
      <c r="P6184" s="165" t="s">
        <v>13275</v>
      </c>
    </row>
    <row r="6185" spans="2:16" ht="25.5" thickBot="1">
      <c r="B6185" s="14">
        <v>3005</v>
      </c>
      <c r="P6185" s="165" t="s">
        <v>13276</v>
      </c>
    </row>
    <row r="6186" spans="2:16" ht="38" thickBot="1">
      <c r="B6186" s="14">
        <v>3006</v>
      </c>
      <c r="P6186" s="165" t="s">
        <v>13277</v>
      </c>
    </row>
    <row r="6187" spans="2:16" ht="38" thickBot="1">
      <c r="B6187" s="14">
        <v>3007</v>
      </c>
      <c r="P6187" s="165" t="s">
        <v>13278</v>
      </c>
    </row>
    <row r="6188" spans="2:16" ht="38" thickBot="1">
      <c r="B6188" s="14">
        <v>3008</v>
      </c>
      <c r="P6188" s="165" t="s">
        <v>13279</v>
      </c>
    </row>
    <row r="6189" spans="2:16" ht="38" thickBot="1">
      <c r="B6189" s="14">
        <v>3009</v>
      </c>
      <c r="P6189" s="165" t="s">
        <v>13280</v>
      </c>
    </row>
    <row r="6190" spans="2:16" ht="38" thickBot="1">
      <c r="B6190" s="14">
        <v>3010</v>
      </c>
      <c r="P6190" s="165" t="s">
        <v>13281</v>
      </c>
    </row>
    <row r="6191" spans="2:16" ht="18.5" thickBot="1">
      <c r="B6191" s="14">
        <v>3011</v>
      </c>
      <c r="P6191" s="165" t="s">
        <v>10425</v>
      </c>
    </row>
    <row r="6192" spans="2:16" ht="18.5" thickBot="1">
      <c r="B6192" s="14">
        <v>3012</v>
      </c>
      <c r="P6192" s="165" t="s">
        <v>13282</v>
      </c>
    </row>
    <row r="6193" spans="2:16" ht="25.5" thickBot="1">
      <c r="B6193" s="14">
        <v>3013</v>
      </c>
      <c r="P6193" s="165" t="s">
        <v>13283</v>
      </c>
    </row>
    <row r="6194" spans="2:16" ht="25.5" thickBot="1">
      <c r="B6194" s="14">
        <v>3014</v>
      </c>
      <c r="P6194" s="165" t="s">
        <v>4140</v>
      </c>
    </row>
    <row r="6195" spans="2:16" ht="25.5" thickBot="1">
      <c r="B6195" s="14">
        <v>3015</v>
      </c>
      <c r="P6195" s="165" t="s">
        <v>10422</v>
      </c>
    </row>
    <row r="6196" spans="2:16" ht="25.5" thickBot="1">
      <c r="B6196" s="14">
        <v>3016</v>
      </c>
      <c r="P6196" s="165" t="s">
        <v>13284</v>
      </c>
    </row>
    <row r="6197" spans="2:16" ht="38" thickBot="1">
      <c r="B6197" s="14">
        <v>3017</v>
      </c>
      <c r="P6197" s="165" t="s">
        <v>13285</v>
      </c>
    </row>
    <row r="6198" spans="2:16" ht="63" thickBot="1">
      <c r="B6198" s="14">
        <v>3018</v>
      </c>
      <c r="P6198" s="165" t="s">
        <v>13286</v>
      </c>
    </row>
    <row r="6199" spans="2:16" ht="50.5" thickBot="1">
      <c r="B6199" s="14">
        <v>3019</v>
      </c>
      <c r="P6199" s="165" t="s">
        <v>13287</v>
      </c>
    </row>
    <row r="6200" spans="2:16" ht="50.5" thickBot="1">
      <c r="B6200" s="14">
        <v>3020</v>
      </c>
      <c r="P6200" s="165" t="s">
        <v>13288</v>
      </c>
    </row>
    <row r="6201" spans="2:16" ht="50.5" thickBot="1">
      <c r="B6201" s="14">
        <v>3021</v>
      </c>
      <c r="P6201" s="165" t="s">
        <v>13289</v>
      </c>
    </row>
    <row r="6202" spans="2:16" ht="50.5" thickBot="1">
      <c r="B6202" s="14">
        <v>3022</v>
      </c>
      <c r="P6202" s="165" t="s">
        <v>13290</v>
      </c>
    </row>
    <row r="6203" spans="2:16" ht="50.5" thickBot="1">
      <c r="B6203" s="14">
        <v>3023</v>
      </c>
      <c r="P6203" s="165" t="s">
        <v>13291</v>
      </c>
    </row>
    <row r="6204" spans="2:16" ht="50.5" thickBot="1">
      <c r="B6204" s="14">
        <v>3024</v>
      </c>
      <c r="P6204" s="165" t="s">
        <v>13292</v>
      </c>
    </row>
    <row r="6205" spans="2:16" ht="50.5" thickBot="1">
      <c r="B6205" s="14">
        <v>3025</v>
      </c>
      <c r="P6205" s="165" t="s">
        <v>13293</v>
      </c>
    </row>
    <row r="6206" spans="2:16" ht="50.5" thickBot="1">
      <c r="B6206" s="14">
        <v>3026</v>
      </c>
      <c r="P6206" s="165" t="s">
        <v>13294</v>
      </c>
    </row>
    <row r="6207" spans="2:16" ht="50.5" thickBot="1">
      <c r="B6207" s="14">
        <v>3027</v>
      </c>
      <c r="P6207" s="165" t="s">
        <v>13295</v>
      </c>
    </row>
    <row r="6208" spans="2:16" ht="50.5" thickBot="1">
      <c r="B6208" s="14">
        <v>3028</v>
      </c>
      <c r="P6208" s="165" t="s">
        <v>13296</v>
      </c>
    </row>
    <row r="6209" spans="2:16" ht="50.5" thickBot="1">
      <c r="B6209" s="14">
        <v>3029</v>
      </c>
      <c r="P6209" s="165" t="s">
        <v>13297</v>
      </c>
    </row>
    <row r="6210" spans="2:16" ht="25.5" thickBot="1">
      <c r="B6210" s="14">
        <v>3030</v>
      </c>
      <c r="P6210" s="165" t="s">
        <v>13298</v>
      </c>
    </row>
    <row r="6211" spans="2:16" ht="25.5" thickBot="1">
      <c r="B6211" s="14">
        <v>3031</v>
      </c>
      <c r="P6211" s="165" t="s">
        <v>13299</v>
      </c>
    </row>
    <row r="6212" spans="2:16" ht="25.5" thickBot="1">
      <c r="B6212" s="14">
        <v>3032</v>
      </c>
      <c r="P6212" s="165" t="s">
        <v>13300</v>
      </c>
    </row>
    <row r="6213" spans="2:16" ht="25.5" thickBot="1">
      <c r="B6213" s="14">
        <v>3033</v>
      </c>
      <c r="P6213" s="165" t="s">
        <v>13301</v>
      </c>
    </row>
    <row r="6214" spans="2:16" ht="25.5" thickBot="1">
      <c r="B6214" s="14">
        <v>3034</v>
      </c>
      <c r="P6214" s="165" t="s">
        <v>13302</v>
      </c>
    </row>
    <row r="6215" spans="2:16" ht="25.5" thickBot="1">
      <c r="B6215" s="14">
        <v>3035</v>
      </c>
      <c r="P6215" s="165" t="s">
        <v>13303</v>
      </c>
    </row>
    <row r="6216" spans="2:16" ht="38" thickBot="1">
      <c r="B6216" s="14">
        <v>3036</v>
      </c>
      <c r="P6216" s="165" t="s">
        <v>13304</v>
      </c>
    </row>
    <row r="6217" spans="2:16" ht="38" thickBot="1">
      <c r="B6217" s="14">
        <v>3037</v>
      </c>
      <c r="P6217" s="165" t="s">
        <v>13305</v>
      </c>
    </row>
    <row r="6218" spans="2:16" ht="50.5" thickBot="1">
      <c r="B6218" s="14">
        <v>3038</v>
      </c>
      <c r="P6218" s="165" t="s">
        <v>13306</v>
      </c>
    </row>
    <row r="6219" spans="2:16" ht="50.5" thickBot="1">
      <c r="B6219" s="14">
        <v>3039</v>
      </c>
      <c r="P6219" s="165" t="s">
        <v>13307</v>
      </c>
    </row>
    <row r="6220" spans="2:16" ht="38" thickBot="1">
      <c r="B6220" s="14">
        <v>3040</v>
      </c>
      <c r="P6220" s="165" t="s">
        <v>13308</v>
      </c>
    </row>
    <row r="6221" spans="2:16" ht="50.5" thickBot="1">
      <c r="B6221" s="14">
        <v>3041</v>
      </c>
      <c r="P6221" s="165" t="s">
        <v>13309</v>
      </c>
    </row>
    <row r="6222" spans="2:16" ht="50.5" thickBot="1">
      <c r="B6222" s="14">
        <v>3042</v>
      </c>
      <c r="P6222" s="165" t="s">
        <v>13310</v>
      </c>
    </row>
    <row r="6223" spans="2:16" ht="38" thickBot="1">
      <c r="B6223" s="14">
        <v>3043</v>
      </c>
      <c r="P6223" s="165" t="s">
        <v>13311</v>
      </c>
    </row>
    <row r="6224" spans="2:16" ht="38" thickBot="1">
      <c r="B6224" s="14">
        <v>3044</v>
      </c>
      <c r="P6224" s="165" t="s">
        <v>13312</v>
      </c>
    </row>
    <row r="6225" spans="2:16" ht="38" thickBot="1">
      <c r="B6225" s="14">
        <v>3045</v>
      </c>
      <c r="P6225" s="165" t="s">
        <v>13313</v>
      </c>
    </row>
    <row r="6226" spans="2:16" ht="25.5" thickBot="1">
      <c r="B6226" s="14">
        <v>3046</v>
      </c>
      <c r="P6226" s="165" t="s">
        <v>13314</v>
      </c>
    </row>
    <row r="6227" spans="2:16" ht="25.5" thickBot="1">
      <c r="B6227" s="14">
        <v>3047</v>
      </c>
      <c r="P6227" s="165" t="s">
        <v>13315</v>
      </c>
    </row>
    <row r="6228" spans="2:16" ht="25.5" thickBot="1">
      <c r="B6228" s="14">
        <v>3048</v>
      </c>
      <c r="P6228" s="165" t="s">
        <v>13316</v>
      </c>
    </row>
    <row r="6229" spans="2:16" ht="25.5" thickBot="1">
      <c r="B6229" s="14">
        <v>3049</v>
      </c>
      <c r="P6229" s="165" t="s">
        <v>13317</v>
      </c>
    </row>
    <row r="6230" spans="2:16" ht="25.5" thickBot="1">
      <c r="B6230" s="14">
        <v>3050</v>
      </c>
      <c r="P6230" s="165" t="s">
        <v>13314</v>
      </c>
    </row>
    <row r="6231" spans="2:16" ht="25.5" thickBot="1">
      <c r="B6231" s="14">
        <v>3051</v>
      </c>
      <c r="P6231" s="165" t="s">
        <v>13315</v>
      </c>
    </row>
    <row r="6232" spans="2:16" ht="25.5" thickBot="1">
      <c r="B6232" s="14">
        <v>3052</v>
      </c>
      <c r="P6232" s="165" t="s">
        <v>13316</v>
      </c>
    </row>
    <row r="6233" spans="2:16" ht="25.5" thickBot="1">
      <c r="B6233" s="14">
        <v>3053</v>
      </c>
      <c r="P6233" s="165" t="s">
        <v>13317</v>
      </c>
    </row>
    <row r="6234" spans="2:16" ht="25.5" thickBot="1">
      <c r="B6234" s="14">
        <v>3054</v>
      </c>
      <c r="P6234" s="165" t="s">
        <v>13318</v>
      </c>
    </row>
    <row r="6235" spans="2:16" ht="25.5" thickBot="1">
      <c r="B6235" s="14">
        <v>3055</v>
      </c>
      <c r="P6235" s="165" t="s">
        <v>13319</v>
      </c>
    </row>
    <row r="6236" spans="2:16" ht="25.5" thickBot="1">
      <c r="B6236" s="14">
        <v>3056</v>
      </c>
      <c r="P6236" s="165" t="s">
        <v>13320</v>
      </c>
    </row>
    <row r="6237" spans="2:16" ht="38" thickBot="1">
      <c r="B6237" s="14">
        <v>3057</v>
      </c>
      <c r="P6237" s="165" t="s">
        <v>13321</v>
      </c>
    </row>
    <row r="6238" spans="2:16" ht="38" thickBot="1">
      <c r="B6238" s="14">
        <v>3058</v>
      </c>
      <c r="P6238" s="165" t="s">
        <v>13322</v>
      </c>
    </row>
    <row r="6239" spans="2:16" ht="38" thickBot="1">
      <c r="B6239" s="14">
        <v>3059</v>
      </c>
      <c r="P6239" s="165" t="s">
        <v>13323</v>
      </c>
    </row>
    <row r="6240" spans="2:16" ht="63" thickBot="1">
      <c r="B6240" s="14">
        <v>3060</v>
      </c>
      <c r="P6240" s="165" t="s">
        <v>13324</v>
      </c>
    </row>
    <row r="6241" spans="2:16" ht="25.5" thickBot="1">
      <c r="B6241" s="14">
        <v>3061</v>
      </c>
      <c r="P6241" s="165" t="s">
        <v>13325</v>
      </c>
    </row>
    <row r="6242" spans="2:16" ht="38" thickBot="1">
      <c r="B6242" s="14">
        <v>3062</v>
      </c>
      <c r="P6242" s="165" t="s">
        <v>13326</v>
      </c>
    </row>
    <row r="6243" spans="2:16" ht="38" thickBot="1">
      <c r="B6243" s="14">
        <v>3063</v>
      </c>
      <c r="P6243" s="165" t="s">
        <v>13327</v>
      </c>
    </row>
    <row r="6244" spans="2:16" ht="38" thickBot="1">
      <c r="B6244" s="14">
        <v>3064</v>
      </c>
      <c r="P6244" s="165" t="s">
        <v>13328</v>
      </c>
    </row>
    <row r="6245" spans="2:16" ht="25.5" thickBot="1">
      <c r="B6245" s="14">
        <v>3065</v>
      </c>
      <c r="P6245" s="165" t="s">
        <v>13329</v>
      </c>
    </row>
    <row r="6246" spans="2:16" ht="38" thickBot="1">
      <c r="B6246" s="14">
        <v>3066</v>
      </c>
      <c r="P6246" s="165" t="s">
        <v>13330</v>
      </c>
    </row>
    <row r="6247" spans="2:16" ht="38" thickBot="1">
      <c r="B6247" s="14">
        <v>3067</v>
      </c>
      <c r="P6247" s="165" t="s">
        <v>13331</v>
      </c>
    </row>
    <row r="6248" spans="2:16" ht="18.5" thickBot="1">
      <c r="B6248" s="14">
        <v>3068</v>
      </c>
      <c r="P6248" s="165" t="s">
        <v>13332</v>
      </c>
    </row>
    <row r="6249" spans="2:16" ht="18.5" thickBot="1">
      <c r="B6249" s="14">
        <v>3069</v>
      </c>
      <c r="P6249" s="165" t="s">
        <v>13333</v>
      </c>
    </row>
    <row r="6250" spans="2:16" ht="18.5" thickBot="1">
      <c r="B6250" s="14">
        <v>3070</v>
      </c>
      <c r="P6250" s="165" t="s">
        <v>13334</v>
      </c>
    </row>
    <row r="6251" spans="2:16" ht="18.5" thickBot="1">
      <c r="B6251" s="14">
        <v>3071</v>
      </c>
      <c r="P6251" s="165" t="s">
        <v>13335</v>
      </c>
    </row>
    <row r="6252" spans="2:16" ht="18.5" thickBot="1">
      <c r="B6252" s="14">
        <v>3072</v>
      </c>
      <c r="P6252" s="165" t="s">
        <v>13336</v>
      </c>
    </row>
    <row r="6253" spans="2:16" ht="18.5" thickBot="1">
      <c r="B6253" s="14">
        <v>3073</v>
      </c>
      <c r="P6253" s="165" t="s">
        <v>4147</v>
      </c>
    </row>
    <row r="6254" spans="2:16" ht="50.5" thickBot="1">
      <c r="B6254" s="14">
        <v>3074</v>
      </c>
      <c r="P6254" s="165" t="s">
        <v>13337</v>
      </c>
    </row>
    <row r="6255" spans="2:16" ht="50.5" thickBot="1">
      <c r="B6255" s="14">
        <v>3075</v>
      </c>
      <c r="P6255" s="165" t="s">
        <v>13338</v>
      </c>
    </row>
    <row r="6256" spans="2:16" ht="50.5" thickBot="1">
      <c r="B6256" s="14">
        <v>3076</v>
      </c>
      <c r="P6256" s="165" t="s">
        <v>13339</v>
      </c>
    </row>
    <row r="6257" spans="2:16" ht="63" thickBot="1">
      <c r="B6257" s="14">
        <v>3077</v>
      </c>
      <c r="P6257" s="165" t="s">
        <v>13340</v>
      </c>
    </row>
    <row r="6258" spans="2:16" ht="50.5" thickBot="1">
      <c r="B6258" s="14">
        <v>3078</v>
      </c>
      <c r="P6258" s="165" t="s">
        <v>13341</v>
      </c>
    </row>
    <row r="6259" spans="2:16" ht="38" thickBot="1">
      <c r="B6259" s="14">
        <v>3079</v>
      </c>
      <c r="P6259" s="165" t="s">
        <v>13342</v>
      </c>
    </row>
    <row r="6260" spans="2:16" ht="50.5" thickBot="1">
      <c r="B6260" s="14">
        <v>3080</v>
      </c>
      <c r="P6260" s="165" t="s">
        <v>13343</v>
      </c>
    </row>
    <row r="6261" spans="2:16" ht="38" thickBot="1">
      <c r="B6261" s="14">
        <v>3081</v>
      </c>
      <c r="P6261" s="165" t="s">
        <v>13344</v>
      </c>
    </row>
    <row r="6262" spans="2:16" ht="38" thickBot="1">
      <c r="B6262" s="14">
        <v>3082</v>
      </c>
      <c r="P6262" s="165" t="s">
        <v>13345</v>
      </c>
    </row>
    <row r="6263" spans="2:16" ht="18.5" thickBot="1">
      <c r="B6263" s="14">
        <v>3083</v>
      </c>
      <c r="P6263" s="165" t="s">
        <v>13346</v>
      </c>
    </row>
    <row r="6264" spans="2:16" ht="18.5" thickBot="1">
      <c r="B6264" s="14">
        <v>3084</v>
      </c>
      <c r="P6264" s="165" t="s">
        <v>13347</v>
      </c>
    </row>
    <row r="6265" spans="2:16" ht="25.5" thickBot="1">
      <c r="B6265" s="14">
        <v>3085</v>
      </c>
      <c r="P6265" s="165" t="s">
        <v>13348</v>
      </c>
    </row>
    <row r="6266" spans="2:16" ht="18.5" thickBot="1">
      <c r="B6266" s="14">
        <v>3086</v>
      </c>
      <c r="P6266" s="165" t="s">
        <v>13349</v>
      </c>
    </row>
    <row r="6267" spans="2:16" ht="18.5" thickBot="1">
      <c r="B6267" s="14">
        <v>3087</v>
      </c>
      <c r="P6267" s="165" t="s">
        <v>13350</v>
      </c>
    </row>
    <row r="6268" spans="2:16" ht="18.5" thickBot="1">
      <c r="B6268" s="14">
        <v>3088</v>
      </c>
      <c r="P6268" s="165" t="s">
        <v>13351</v>
      </c>
    </row>
    <row r="6269" spans="2:16" ht="18.5" thickBot="1">
      <c r="B6269" s="14">
        <v>3089</v>
      </c>
      <c r="P6269" s="165" t="s">
        <v>13352</v>
      </c>
    </row>
    <row r="6270" spans="2:16" ht="18.5" thickBot="1">
      <c r="B6270" s="14">
        <v>3090</v>
      </c>
      <c r="P6270" s="165" t="s">
        <v>13353</v>
      </c>
    </row>
    <row r="6271" spans="2:16" ht="50.5" thickBot="1">
      <c r="B6271" s="14">
        <v>3091</v>
      </c>
      <c r="P6271" s="165" t="s">
        <v>13354</v>
      </c>
    </row>
    <row r="6272" spans="2:16" ht="63" thickBot="1">
      <c r="B6272" s="14">
        <v>3092</v>
      </c>
      <c r="P6272" s="165" t="s">
        <v>13355</v>
      </c>
    </row>
    <row r="6273" spans="2:16" ht="63" thickBot="1">
      <c r="B6273" s="14">
        <v>3093</v>
      </c>
      <c r="P6273" s="165" t="s">
        <v>13356</v>
      </c>
    </row>
    <row r="6274" spans="2:16" ht="25.5" thickBot="1">
      <c r="B6274" s="14">
        <v>3094</v>
      </c>
      <c r="P6274" s="165" t="s">
        <v>13357</v>
      </c>
    </row>
    <row r="6275" spans="2:16" ht="25.5" thickBot="1">
      <c r="B6275" s="14">
        <v>3095</v>
      </c>
      <c r="P6275" s="165" t="s">
        <v>4154</v>
      </c>
    </row>
    <row r="6276" spans="2:16" ht="18.5" thickBot="1">
      <c r="B6276" s="14">
        <v>3096</v>
      </c>
      <c r="P6276" s="165" t="s">
        <v>13358</v>
      </c>
    </row>
    <row r="6277" spans="2:16" ht="18.5" thickBot="1">
      <c r="B6277" s="14">
        <v>3097</v>
      </c>
      <c r="P6277" s="165" t="s">
        <v>13359</v>
      </c>
    </row>
    <row r="6278" spans="2:16" ht="25.5" thickBot="1">
      <c r="B6278" s="14">
        <v>3098</v>
      </c>
      <c r="P6278" s="165" t="s">
        <v>13360</v>
      </c>
    </row>
    <row r="6279" spans="2:16" ht="25.5" thickBot="1">
      <c r="B6279" s="14">
        <v>3099</v>
      </c>
      <c r="P6279" s="165" t="s">
        <v>13361</v>
      </c>
    </row>
    <row r="6280" spans="2:16" ht="25.5" thickBot="1">
      <c r="B6280" s="14">
        <v>3100</v>
      </c>
      <c r="P6280" s="165" t="s">
        <v>3850</v>
      </c>
    </row>
    <row r="6281" spans="2:16" ht="25.5" thickBot="1">
      <c r="B6281" s="14">
        <v>3101</v>
      </c>
      <c r="P6281" s="165" t="s">
        <v>4156</v>
      </c>
    </row>
    <row r="6282" spans="2:16" ht="18.5" thickBot="1">
      <c r="B6282" s="14">
        <v>3102</v>
      </c>
      <c r="P6282" s="165" t="s">
        <v>4157</v>
      </c>
    </row>
    <row r="6283" spans="2:16" ht="18.5" thickBot="1">
      <c r="B6283" s="14">
        <v>3103</v>
      </c>
      <c r="P6283" s="165" t="s">
        <v>13362</v>
      </c>
    </row>
    <row r="6284" spans="2:16" ht="25.5" thickBot="1">
      <c r="B6284" s="14">
        <v>3104</v>
      </c>
      <c r="P6284" s="165" t="s">
        <v>13363</v>
      </c>
    </row>
    <row r="6285" spans="2:16" ht="18.5" thickBot="1">
      <c r="B6285" s="14">
        <v>3105</v>
      </c>
      <c r="P6285" s="165" t="s">
        <v>4159</v>
      </c>
    </row>
    <row r="6286" spans="2:16" ht="18.5" thickBot="1">
      <c r="B6286" s="14">
        <v>3106</v>
      </c>
      <c r="P6286" s="165" t="s">
        <v>4160</v>
      </c>
    </row>
    <row r="6287" spans="2:16" ht="18.5" thickBot="1">
      <c r="B6287" s="14">
        <v>3107</v>
      </c>
      <c r="P6287" s="165" t="s">
        <v>4161</v>
      </c>
    </row>
    <row r="6288" spans="2:16" ht="38" thickBot="1">
      <c r="B6288" s="14">
        <v>3108</v>
      </c>
      <c r="P6288" s="165" t="s">
        <v>13364</v>
      </c>
    </row>
    <row r="6289" spans="2:16" ht="38" thickBot="1">
      <c r="B6289" s="14">
        <v>3109</v>
      </c>
      <c r="P6289" s="165" t="s">
        <v>13365</v>
      </c>
    </row>
    <row r="6290" spans="2:16" ht="25.5" thickBot="1">
      <c r="B6290" s="14">
        <v>3110</v>
      </c>
      <c r="P6290" s="165" t="s">
        <v>13366</v>
      </c>
    </row>
    <row r="6291" spans="2:16" ht="25.5" thickBot="1">
      <c r="B6291" s="14">
        <v>3111</v>
      </c>
      <c r="P6291" s="165" t="s">
        <v>13367</v>
      </c>
    </row>
    <row r="6292" spans="2:16" ht="38" thickBot="1">
      <c r="B6292" s="14">
        <v>3112</v>
      </c>
      <c r="P6292" s="165" t="s">
        <v>13368</v>
      </c>
    </row>
    <row r="6293" spans="2:16" ht="25.5" thickBot="1">
      <c r="B6293" s="14">
        <v>3113</v>
      </c>
      <c r="P6293" s="165" t="s">
        <v>13369</v>
      </c>
    </row>
    <row r="6294" spans="2:16" ht="38" thickBot="1">
      <c r="B6294" s="14">
        <v>3114</v>
      </c>
      <c r="P6294" s="165" t="s">
        <v>13370</v>
      </c>
    </row>
    <row r="6295" spans="2:16" ht="38" thickBot="1">
      <c r="B6295" s="14">
        <v>3115</v>
      </c>
      <c r="P6295" s="165" t="s">
        <v>13371</v>
      </c>
    </row>
    <row r="6296" spans="2:16" ht="63" thickBot="1">
      <c r="B6296" s="14">
        <v>3116</v>
      </c>
      <c r="P6296" s="165" t="s">
        <v>13372</v>
      </c>
    </row>
    <row r="6297" spans="2:16" ht="38" thickBot="1">
      <c r="B6297" s="14">
        <v>3117</v>
      </c>
      <c r="P6297" s="165" t="s">
        <v>13373</v>
      </c>
    </row>
    <row r="6298" spans="2:16" ht="25.5" thickBot="1">
      <c r="B6298" s="14">
        <v>3118</v>
      </c>
      <c r="P6298" s="165" t="s">
        <v>13374</v>
      </c>
    </row>
    <row r="6299" spans="2:16" ht="50.5" thickBot="1">
      <c r="B6299" s="14">
        <v>3119</v>
      </c>
      <c r="P6299" s="165" t="s">
        <v>13375</v>
      </c>
    </row>
    <row r="6300" spans="2:16" ht="25.5" thickBot="1">
      <c r="B6300" s="14">
        <v>3120</v>
      </c>
      <c r="P6300" s="165" t="s">
        <v>3854</v>
      </c>
    </row>
    <row r="6301" spans="2:16" ht="50.5" thickBot="1">
      <c r="B6301" s="14">
        <v>3121</v>
      </c>
      <c r="P6301" s="165" t="s">
        <v>13376</v>
      </c>
    </row>
    <row r="6302" spans="2:16" ht="50.5" thickBot="1">
      <c r="B6302" s="14">
        <v>3122</v>
      </c>
      <c r="P6302" s="165" t="s">
        <v>13377</v>
      </c>
    </row>
    <row r="6303" spans="2:16" ht="25.5" thickBot="1">
      <c r="B6303" s="14">
        <v>3123</v>
      </c>
      <c r="P6303" s="165" t="s">
        <v>13378</v>
      </c>
    </row>
    <row r="6304" spans="2:16" ht="50.5" thickBot="1">
      <c r="B6304" s="14">
        <v>3124</v>
      </c>
      <c r="P6304" s="165" t="s">
        <v>13379</v>
      </c>
    </row>
    <row r="6305" spans="2:16" ht="25.5" thickBot="1">
      <c r="B6305" s="14">
        <v>3125</v>
      </c>
      <c r="P6305" s="165" t="s">
        <v>13380</v>
      </c>
    </row>
    <row r="6306" spans="2:16" ht="38" thickBot="1">
      <c r="B6306" s="14">
        <v>3126</v>
      </c>
      <c r="P6306" s="165" t="s">
        <v>13381</v>
      </c>
    </row>
    <row r="6307" spans="2:16" ht="18.5" thickBot="1">
      <c r="B6307" s="14">
        <v>3127</v>
      </c>
      <c r="P6307" s="165" t="s">
        <v>13382</v>
      </c>
    </row>
    <row r="6308" spans="2:16" ht="25.5" thickBot="1">
      <c r="B6308" s="14">
        <v>3128</v>
      </c>
      <c r="P6308" s="165" t="s">
        <v>13383</v>
      </c>
    </row>
    <row r="6309" spans="2:16" ht="50.5" thickBot="1">
      <c r="B6309" s="14">
        <v>3129</v>
      </c>
      <c r="P6309" s="165" t="s">
        <v>13384</v>
      </c>
    </row>
    <row r="6310" spans="2:16" ht="18.5" thickBot="1">
      <c r="B6310" s="14">
        <v>3130</v>
      </c>
      <c r="P6310" s="165" t="s">
        <v>13385</v>
      </c>
    </row>
    <row r="6311" spans="2:16" ht="25.5" thickBot="1">
      <c r="B6311" s="14">
        <v>3131</v>
      </c>
      <c r="P6311" s="165" t="s">
        <v>13386</v>
      </c>
    </row>
    <row r="6312" spans="2:16" ht="18.5" thickBot="1">
      <c r="B6312" s="14">
        <v>3132</v>
      </c>
      <c r="P6312" s="165" t="s">
        <v>13387</v>
      </c>
    </row>
    <row r="6313" spans="2:16" ht="38" thickBot="1">
      <c r="B6313" s="14">
        <v>3133</v>
      </c>
      <c r="P6313" s="165" t="s">
        <v>13388</v>
      </c>
    </row>
    <row r="6314" spans="2:16" ht="25.5" thickBot="1">
      <c r="B6314" s="14">
        <v>3134</v>
      </c>
      <c r="P6314" s="165" t="s">
        <v>13389</v>
      </c>
    </row>
    <row r="6315" spans="2:16" ht="25.5" thickBot="1">
      <c r="B6315" s="14">
        <v>3135</v>
      </c>
      <c r="P6315" s="165" t="s">
        <v>13390</v>
      </c>
    </row>
    <row r="6316" spans="2:16" ht="25.5" thickBot="1">
      <c r="B6316" s="14">
        <v>3136</v>
      </c>
      <c r="P6316" s="165" t="s">
        <v>4165</v>
      </c>
    </row>
    <row r="6317" spans="2:16" ht="25.5" thickBot="1">
      <c r="B6317" s="14">
        <v>3137</v>
      </c>
      <c r="P6317" s="165" t="s">
        <v>4166</v>
      </c>
    </row>
    <row r="6318" spans="2:16" ht="18.5" thickBot="1">
      <c r="B6318" s="14">
        <v>3138</v>
      </c>
      <c r="P6318" s="165" t="s">
        <v>13391</v>
      </c>
    </row>
    <row r="6319" spans="2:16" ht="18.5" thickBot="1">
      <c r="B6319" s="14">
        <v>3139</v>
      </c>
      <c r="P6319" s="165" t="s">
        <v>13392</v>
      </c>
    </row>
    <row r="6320" spans="2:16" ht="18.5" thickBot="1">
      <c r="B6320" s="14">
        <v>3140</v>
      </c>
      <c r="P6320" s="165" t="s">
        <v>13393</v>
      </c>
    </row>
    <row r="6321" spans="2:16" ht="18.5" thickBot="1">
      <c r="B6321" s="14">
        <v>3141</v>
      </c>
      <c r="P6321" s="165" t="s">
        <v>13394</v>
      </c>
    </row>
    <row r="6322" spans="2:16" ht="25.5" thickBot="1">
      <c r="B6322" s="14">
        <v>3142</v>
      </c>
      <c r="P6322" s="165" t="s">
        <v>13395</v>
      </c>
    </row>
    <row r="6323" spans="2:16" ht="25.5" thickBot="1">
      <c r="B6323" s="14">
        <v>3143</v>
      </c>
      <c r="P6323" s="165" t="s">
        <v>13396</v>
      </c>
    </row>
    <row r="6324" spans="2:16" ht="18.5" thickBot="1">
      <c r="B6324" s="14">
        <v>3144</v>
      </c>
      <c r="P6324" s="165" t="s">
        <v>13397</v>
      </c>
    </row>
    <row r="6325" spans="2:16" ht="18.5" thickBot="1">
      <c r="B6325" s="14">
        <v>3145</v>
      </c>
      <c r="P6325" s="165" t="s">
        <v>13398</v>
      </c>
    </row>
    <row r="6326" spans="2:16" ht="25.5" thickBot="1">
      <c r="B6326" s="14">
        <v>3146</v>
      </c>
      <c r="P6326" s="165" t="s">
        <v>13399</v>
      </c>
    </row>
    <row r="6327" spans="2:16" ht="18.5" thickBot="1">
      <c r="B6327" s="14">
        <v>3147</v>
      </c>
      <c r="P6327" s="165" t="s">
        <v>13400</v>
      </c>
    </row>
    <row r="6328" spans="2:16" ht="18.5" thickBot="1">
      <c r="B6328" s="14">
        <v>3148</v>
      </c>
      <c r="P6328" s="165" t="s">
        <v>13401</v>
      </c>
    </row>
    <row r="6329" spans="2:16" ht="18.5" thickBot="1">
      <c r="B6329" s="14">
        <v>3149</v>
      </c>
      <c r="P6329" s="165" t="s">
        <v>13391</v>
      </c>
    </row>
    <row r="6330" spans="2:16" ht="18.5" thickBot="1">
      <c r="B6330" s="14">
        <v>3150</v>
      </c>
      <c r="P6330" s="165" t="s">
        <v>13392</v>
      </c>
    </row>
    <row r="6331" spans="2:16" ht="18.5" thickBot="1">
      <c r="B6331" s="14">
        <v>3151</v>
      </c>
      <c r="P6331" s="165" t="s">
        <v>13393</v>
      </c>
    </row>
    <row r="6332" spans="2:16" ht="18.5" thickBot="1">
      <c r="B6332" s="14">
        <v>3152</v>
      </c>
      <c r="P6332" s="165" t="s">
        <v>13394</v>
      </c>
    </row>
    <row r="6333" spans="2:16" ht="25.5" thickBot="1">
      <c r="B6333" s="14">
        <v>3153</v>
      </c>
      <c r="P6333" s="165" t="s">
        <v>13395</v>
      </c>
    </row>
    <row r="6334" spans="2:16" ht="25.5" thickBot="1">
      <c r="B6334" s="14">
        <v>3154</v>
      </c>
      <c r="P6334" s="165" t="s">
        <v>13396</v>
      </c>
    </row>
    <row r="6335" spans="2:16" ht="18.5" thickBot="1">
      <c r="B6335" s="14">
        <v>3155</v>
      </c>
      <c r="P6335" s="165" t="s">
        <v>13397</v>
      </c>
    </row>
    <row r="6336" spans="2:16" ht="18.5" thickBot="1">
      <c r="B6336" s="14">
        <v>3156</v>
      </c>
      <c r="P6336" s="165" t="s">
        <v>13398</v>
      </c>
    </row>
    <row r="6337" spans="2:16" ht="25.5" thickBot="1">
      <c r="B6337" s="14">
        <v>3157</v>
      </c>
      <c r="P6337" s="165" t="s">
        <v>13399</v>
      </c>
    </row>
    <row r="6338" spans="2:16" ht="18.5" thickBot="1">
      <c r="B6338" s="14">
        <v>3158</v>
      </c>
      <c r="P6338" s="165" t="s">
        <v>13400</v>
      </c>
    </row>
    <row r="6339" spans="2:16" ht="18.5" thickBot="1">
      <c r="B6339" s="14">
        <v>3159</v>
      </c>
      <c r="P6339" s="165" t="s">
        <v>13401</v>
      </c>
    </row>
    <row r="6340" spans="2:16" ht="25.5" thickBot="1">
      <c r="B6340" s="14">
        <v>3160</v>
      </c>
      <c r="P6340" s="165" t="s">
        <v>13402</v>
      </c>
    </row>
    <row r="6341" spans="2:16" ht="25.5" thickBot="1">
      <c r="B6341" s="14">
        <v>3161</v>
      </c>
      <c r="P6341" s="165" t="s">
        <v>13403</v>
      </c>
    </row>
    <row r="6342" spans="2:16" ht="25.5" thickBot="1">
      <c r="B6342" s="14">
        <v>3162</v>
      </c>
      <c r="P6342" s="165" t="s">
        <v>13404</v>
      </c>
    </row>
    <row r="6343" spans="2:16" ht="38" thickBot="1">
      <c r="B6343" s="14">
        <v>3163</v>
      </c>
      <c r="P6343" s="165" t="s">
        <v>13405</v>
      </c>
    </row>
    <row r="6344" spans="2:16" ht="25.5" thickBot="1">
      <c r="B6344" s="14">
        <v>3164</v>
      </c>
      <c r="P6344" s="165" t="s">
        <v>4172</v>
      </c>
    </row>
    <row r="6345" spans="2:16" ht="50.5" thickBot="1">
      <c r="B6345" s="14">
        <v>3165</v>
      </c>
      <c r="P6345" s="165" t="s">
        <v>4173</v>
      </c>
    </row>
    <row r="6346" spans="2:16" ht="38" thickBot="1">
      <c r="B6346" s="14">
        <v>3166</v>
      </c>
      <c r="P6346" s="165" t="s">
        <v>13406</v>
      </c>
    </row>
    <row r="6347" spans="2:16" ht="38" thickBot="1">
      <c r="B6347" s="14">
        <v>3167</v>
      </c>
      <c r="P6347" s="165" t="s">
        <v>13407</v>
      </c>
    </row>
    <row r="6348" spans="2:16" ht="38" thickBot="1">
      <c r="B6348" s="14">
        <v>3168</v>
      </c>
      <c r="P6348" s="165" t="s">
        <v>13408</v>
      </c>
    </row>
    <row r="6349" spans="2:16" ht="38" thickBot="1">
      <c r="B6349" s="14">
        <v>3169</v>
      </c>
      <c r="P6349" s="165" t="s">
        <v>13407</v>
      </c>
    </row>
    <row r="6350" spans="2:16" ht="38" thickBot="1">
      <c r="B6350" s="14">
        <v>3170</v>
      </c>
      <c r="P6350" s="165" t="s">
        <v>13408</v>
      </c>
    </row>
    <row r="6351" spans="2:16" ht="38" thickBot="1">
      <c r="B6351" s="14">
        <v>3171</v>
      </c>
      <c r="P6351" s="165" t="s">
        <v>4177</v>
      </c>
    </row>
    <row r="6352" spans="2:16" ht="38" thickBot="1">
      <c r="B6352" s="14">
        <v>3172</v>
      </c>
      <c r="P6352" s="165" t="s">
        <v>13409</v>
      </c>
    </row>
    <row r="6353" spans="2:16" ht="38" thickBot="1">
      <c r="B6353" s="14">
        <v>3173</v>
      </c>
      <c r="P6353" s="165" t="s">
        <v>13410</v>
      </c>
    </row>
    <row r="6354" spans="2:16" ht="38" thickBot="1">
      <c r="B6354" s="14">
        <v>3174</v>
      </c>
      <c r="P6354" s="165" t="s">
        <v>13411</v>
      </c>
    </row>
    <row r="6355" spans="2:16" ht="25.5" thickBot="1">
      <c r="B6355" s="14">
        <v>3175</v>
      </c>
      <c r="P6355" s="165" t="s">
        <v>4181</v>
      </c>
    </row>
    <row r="6356" spans="2:16" ht="25.5" thickBot="1">
      <c r="B6356" s="14">
        <v>3176</v>
      </c>
      <c r="P6356" s="165" t="s">
        <v>4182</v>
      </c>
    </row>
    <row r="6357" spans="2:16" ht="25.5" thickBot="1">
      <c r="B6357" s="14">
        <v>3177</v>
      </c>
      <c r="P6357" s="165" t="s">
        <v>4183</v>
      </c>
    </row>
    <row r="6358" spans="2:16" ht="25.5" thickBot="1">
      <c r="B6358" s="14">
        <v>3178</v>
      </c>
      <c r="P6358" s="165" t="s">
        <v>4184</v>
      </c>
    </row>
    <row r="6359" spans="2:16" ht="18.5" thickBot="1">
      <c r="B6359" s="14">
        <v>3179</v>
      </c>
      <c r="P6359" s="165" t="s">
        <v>4185</v>
      </c>
    </row>
    <row r="6360" spans="2:16" ht="38" thickBot="1">
      <c r="B6360" s="14">
        <v>3180</v>
      </c>
      <c r="P6360" s="165" t="s">
        <v>4186</v>
      </c>
    </row>
    <row r="6361" spans="2:16" ht="38" thickBot="1">
      <c r="B6361" s="14">
        <v>3181</v>
      </c>
      <c r="P6361" s="165" t="s">
        <v>4187</v>
      </c>
    </row>
    <row r="6362" spans="2:16" ht="25.5" thickBot="1">
      <c r="B6362" s="14">
        <v>3182</v>
      </c>
      <c r="P6362" s="165" t="s">
        <v>13412</v>
      </c>
    </row>
    <row r="6363" spans="2:16" ht="38" thickBot="1">
      <c r="B6363" s="14">
        <v>3183</v>
      </c>
      <c r="P6363" s="165" t="s">
        <v>13413</v>
      </c>
    </row>
    <row r="6364" spans="2:16" ht="50.5" thickBot="1">
      <c r="B6364" s="14">
        <v>3184</v>
      </c>
      <c r="P6364" s="165" t="s">
        <v>13414</v>
      </c>
    </row>
    <row r="6365" spans="2:16" ht="38" thickBot="1">
      <c r="B6365" s="14">
        <v>3185</v>
      </c>
      <c r="P6365" s="165" t="s">
        <v>4189</v>
      </c>
    </row>
    <row r="6366" spans="2:16" ht="25.5" thickBot="1">
      <c r="B6366" s="14">
        <v>3186</v>
      </c>
      <c r="P6366" s="165" t="s">
        <v>4190</v>
      </c>
    </row>
    <row r="6367" spans="2:16" ht="25.5" thickBot="1">
      <c r="B6367" s="14">
        <v>3187</v>
      </c>
      <c r="P6367" s="165" t="s">
        <v>13415</v>
      </c>
    </row>
    <row r="6368" spans="2:16" ht="25.5" thickBot="1">
      <c r="B6368" s="14">
        <v>3188</v>
      </c>
      <c r="P6368" s="165" t="s">
        <v>4193</v>
      </c>
    </row>
    <row r="6369" spans="2:16" ht="38" thickBot="1">
      <c r="B6369" s="14">
        <v>3189</v>
      </c>
      <c r="P6369" s="165" t="s">
        <v>4194</v>
      </c>
    </row>
    <row r="6370" spans="2:16" ht="38" thickBot="1">
      <c r="B6370" s="14">
        <v>3190</v>
      </c>
      <c r="P6370" s="165" t="s">
        <v>13416</v>
      </c>
    </row>
    <row r="6371" spans="2:16" ht="50.5" thickBot="1">
      <c r="B6371" s="14">
        <v>3191</v>
      </c>
      <c r="P6371" s="165" t="s">
        <v>4196</v>
      </c>
    </row>
    <row r="6372" spans="2:16" ht="63" thickBot="1">
      <c r="B6372" s="14">
        <v>3192</v>
      </c>
      <c r="P6372" s="165" t="s">
        <v>13417</v>
      </c>
    </row>
    <row r="6373" spans="2:16" ht="75.5" thickBot="1">
      <c r="B6373" s="14">
        <v>3193</v>
      </c>
      <c r="P6373" s="165" t="s">
        <v>13418</v>
      </c>
    </row>
    <row r="6374" spans="2:16" ht="38" thickBot="1">
      <c r="B6374" s="14">
        <v>3194</v>
      </c>
      <c r="P6374" s="165" t="s">
        <v>13419</v>
      </c>
    </row>
    <row r="6375" spans="2:16" ht="38" thickBot="1">
      <c r="B6375" s="14">
        <v>3195</v>
      </c>
      <c r="P6375" s="165" t="s">
        <v>13419</v>
      </c>
    </row>
    <row r="6376" spans="2:16" ht="50.5" thickBot="1">
      <c r="B6376" s="14">
        <v>3196</v>
      </c>
      <c r="P6376" s="165" t="s">
        <v>13420</v>
      </c>
    </row>
    <row r="6377" spans="2:16" ht="50.5" thickBot="1">
      <c r="B6377" s="14">
        <v>3197</v>
      </c>
      <c r="P6377" s="165" t="s">
        <v>13421</v>
      </c>
    </row>
    <row r="6378" spans="2:16" ht="75.5" thickBot="1">
      <c r="B6378" s="14">
        <v>3198</v>
      </c>
      <c r="P6378" s="165" t="s">
        <v>13422</v>
      </c>
    </row>
    <row r="6379" spans="2:16" ht="75.5" thickBot="1">
      <c r="B6379" s="14">
        <v>3199</v>
      </c>
      <c r="P6379" s="165" t="s">
        <v>13423</v>
      </c>
    </row>
    <row r="6380" spans="2:16" ht="50.5" thickBot="1">
      <c r="B6380" s="14">
        <v>3200</v>
      </c>
      <c r="P6380" s="165" t="s">
        <v>13424</v>
      </c>
    </row>
    <row r="6381" spans="2:16" ht="38" thickBot="1">
      <c r="B6381" s="14">
        <v>3201</v>
      </c>
      <c r="P6381" s="165" t="s">
        <v>13425</v>
      </c>
    </row>
    <row r="6382" spans="2:16" ht="25.5" thickBot="1">
      <c r="B6382" s="14">
        <v>3202</v>
      </c>
      <c r="P6382" s="165" t="s">
        <v>13426</v>
      </c>
    </row>
    <row r="6383" spans="2:16" ht="25.5" thickBot="1">
      <c r="B6383" s="14">
        <v>3203</v>
      </c>
      <c r="P6383" s="165" t="s">
        <v>13427</v>
      </c>
    </row>
    <row r="6384" spans="2:16" ht="25.5" thickBot="1">
      <c r="B6384" s="14">
        <v>3204</v>
      </c>
      <c r="P6384" s="165" t="s">
        <v>13428</v>
      </c>
    </row>
    <row r="6385" spans="2:16" ht="18.5" thickBot="1">
      <c r="B6385" s="14">
        <v>3205</v>
      </c>
      <c r="P6385" s="165" t="s">
        <v>13429</v>
      </c>
    </row>
    <row r="6386" spans="2:16" ht="25.5" thickBot="1">
      <c r="B6386" s="14">
        <v>3206</v>
      </c>
      <c r="P6386" s="165" t="s">
        <v>13430</v>
      </c>
    </row>
    <row r="6387" spans="2:16" ht="18.5" thickBot="1">
      <c r="B6387" s="14">
        <v>3207</v>
      </c>
      <c r="P6387" s="165" t="s">
        <v>13387</v>
      </c>
    </row>
    <row r="6388" spans="2:16" ht="18.5" thickBot="1">
      <c r="B6388" s="14">
        <v>3208</v>
      </c>
      <c r="P6388" s="165" t="s">
        <v>13431</v>
      </c>
    </row>
    <row r="6389" spans="2:16" ht="18.5" thickBot="1">
      <c r="B6389" s="14">
        <v>3209</v>
      </c>
      <c r="P6389" s="165" t="s">
        <v>13432</v>
      </c>
    </row>
    <row r="6390" spans="2:16" ht="18.5" thickBot="1">
      <c r="B6390" s="14">
        <v>3210</v>
      </c>
      <c r="P6390" s="165" t="s">
        <v>13433</v>
      </c>
    </row>
    <row r="6391" spans="2:16" ht="25.5" thickBot="1">
      <c r="B6391" s="14">
        <v>3211</v>
      </c>
      <c r="P6391" s="165" t="s">
        <v>13434</v>
      </c>
    </row>
    <row r="6392" spans="2:16" ht="25.5" thickBot="1">
      <c r="B6392" s="14">
        <v>3212</v>
      </c>
      <c r="P6392" s="165" t="s">
        <v>13435</v>
      </c>
    </row>
    <row r="6393" spans="2:16" ht="25.5" thickBot="1">
      <c r="B6393" s="14">
        <v>3213</v>
      </c>
      <c r="P6393" s="165" t="s">
        <v>13436</v>
      </c>
    </row>
    <row r="6394" spans="2:16" ht="18.5" thickBot="1">
      <c r="B6394" s="14">
        <v>3214</v>
      </c>
      <c r="P6394" s="165" t="s">
        <v>13437</v>
      </c>
    </row>
    <row r="6395" spans="2:16" ht="38" thickBot="1">
      <c r="B6395" s="14">
        <v>3215</v>
      </c>
      <c r="P6395" s="165" t="s">
        <v>13438</v>
      </c>
    </row>
    <row r="6396" spans="2:16" ht="38" thickBot="1">
      <c r="B6396" s="14">
        <v>3216</v>
      </c>
      <c r="P6396" s="165" t="s">
        <v>13439</v>
      </c>
    </row>
    <row r="6397" spans="2:16" ht="38" thickBot="1">
      <c r="B6397" s="14">
        <v>3217</v>
      </c>
      <c r="P6397" s="165" t="s">
        <v>13440</v>
      </c>
    </row>
    <row r="6398" spans="2:16" ht="38" thickBot="1">
      <c r="B6398" s="14">
        <v>3218</v>
      </c>
      <c r="P6398" s="165" t="s">
        <v>13441</v>
      </c>
    </row>
    <row r="6399" spans="2:16" ht="38" thickBot="1">
      <c r="B6399" s="14">
        <v>3219</v>
      </c>
      <c r="P6399" s="165" t="s">
        <v>13442</v>
      </c>
    </row>
    <row r="6400" spans="2:16" ht="25.5" thickBot="1">
      <c r="B6400" s="14">
        <v>3220</v>
      </c>
      <c r="P6400" s="165" t="s">
        <v>13443</v>
      </c>
    </row>
    <row r="6401" spans="2:16" ht="38" thickBot="1">
      <c r="B6401" s="14">
        <v>3221</v>
      </c>
      <c r="P6401" s="165" t="s">
        <v>13444</v>
      </c>
    </row>
    <row r="6402" spans="2:16" ht="50.5" thickBot="1">
      <c r="B6402" s="14">
        <v>3222</v>
      </c>
      <c r="P6402" s="165" t="s">
        <v>13445</v>
      </c>
    </row>
    <row r="6403" spans="2:16" ht="38" thickBot="1">
      <c r="B6403" s="14">
        <v>3223</v>
      </c>
      <c r="P6403" s="165" t="s">
        <v>13446</v>
      </c>
    </row>
    <row r="6404" spans="2:16" ht="38" thickBot="1">
      <c r="B6404" s="14">
        <v>3224</v>
      </c>
      <c r="P6404" s="165" t="s">
        <v>13447</v>
      </c>
    </row>
    <row r="6405" spans="2:16" ht="38" thickBot="1">
      <c r="B6405" s="14">
        <v>3225</v>
      </c>
      <c r="P6405" s="165" t="s">
        <v>13448</v>
      </c>
    </row>
    <row r="6406" spans="2:16" ht="50.5" thickBot="1">
      <c r="B6406" s="14">
        <v>3226</v>
      </c>
      <c r="P6406" s="165" t="s">
        <v>13449</v>
      </c>
    </row>
    <row r="6407" spans="2:16" ht="50.5" thickBot="1">
      <c r="B6407" s="14">
        <v>3227</v>
      </c>
      <c r="P6407" s="165" t="s">
        <v>13450</v>
      </c>
    </row>
    <row r="6408" spans="2:16" ht="25.5" thickBot="1">
      <c r="B6408" s="14">
        <v>3228</v>
      </c>
      <c r="P6408" s="165" t="s">
        <v>4202</v>
      </c>
    </row>
    <row r="6409" spans="2:16" ht="25.5" thickBot="1">
      <c r="B6409" s="14">
        <v>3229</v>
      </c>
      <c r="P6409" s="165" t="s">
        <v>4203</v>
      </c>
    </row>
    <row r="6410" spans="2:16" ht="25.5" thickBot="1">
      <c r="B6410" s="14">
        <v>3230</v>
      </c>
      <c r="P6410" s="165" t="s">
        <v>13451</v>
      </c>
    </row>
    <row r="6411" spans="2:16" ht="25.5" thickBot="1">
      <c r="B6411" s="14">
        <v>3231</v>
      </c>
      <c r="P6411" s="165" t="s">
        <v>13452</v>
      </c>
    </row>
    <row r="6412" spans="2:16" ht="18.5" thickBot="1">
      <c r="B6412" s="14">
        <v>3232</v>
      </c>
      <c r="P6412" s="165" t="s">
        <v>13453</v>
      </c>
    </row>
    <row r="6413" spans="2:16" ht="38" thickBot="1">
      <c r="B6413" s="14">
        <v>3233</v>
      </c>
      <c r="P6413" s="165" t="s">
        <v>13454</v>
      </c>
    </row>
    <row r="6414" spans="2:16" ht="38" thickBot="1">
      <c r="B6414" s="14">
        <v>3234</v>
      </c>
      <c r="P6414" s="165" t="s">
        <v>13455</v>
      </c>
    </row>
    <row r="6415" spans="2:16" ht="25.5" thickBot="1">
      <c r="B6415" s="14">
        <v>3235</v>
      </c>
      <c r="P6415" s="165" t="s">
        <v>13456</v>
      </c>
    </row>
    <row r="6416" spans="2:16" ht="25.5" thickBot="1">
      <c r="B6416" s="14">
        <v>3236</v>
      </c>
      <c r="P6416" s="165" t="s">
        <v>13457</v>
      </c>
    </row>
    <row r="6417" spans="2:16" ht="25.5" thickBot="1">
      <c r="B6417" s="14">
        <v>3237</v>
      </c>
      <c r="P6417" s="165" t="s">
        <v>13458</v>
      </c>
    </row>
    <row r="6418" spans="2:16" ht="18.5" thickBot="1">
      <c r="B6418" s="14">
        <v>3238</v>
      </c>
      <c r="P6418" s="165" t="s">
        <v>13459</v>
      </c>
    </row>
    <row r="6419" spans="2:16" ht="38" thickBot="1">
      <c r="B6419" s="14">
        <v>3239</v>
      </c>
      <c r="P6419" s="165" t="s">
        <v>13460</v>
      </c>
    </row>
    <row r="6420" spans="2:16" ht="50.5" thickBot="1">
      <c r="B6420" s="14">
        <v>3240</v>
      </c>
      <c r="P6420" s="165" t="s">
        <v>13461</v>
      </c>
    </row>
    <row r="6421" spans="2:16" ht="75.5" thickBot="1">
      <c r="B6421" s="14">
        <v>3241</v>
      </c>
      <c r="P6421" s="165" t="s">
        <v>13462</v>
      </c>
    </row>
    <row r="6422" spans="2:16" ht="25.5" thickBot="1">
      <c r="B6422" s="14">
        <v>3242</v>
      </c>
      <c r="P6422" s="165" t="s">
        <v>13463</v>
      </c>
    </row>
    <row r="6423" spans="2:16" ht="18.5" thickBot="1">
      <c r="B6423" s="14">
        <v>3243</v>
      </c>
      <c r="P6423" s="165" t="s">
        <v>3866</v>
      </c>
    </row>
    <row r="6424" spans="2:16" ht="25.5" thickBot="1">
      <c r="B6424" s="14">
        <v>3244</v>
      </c>
      <c r="P6424" s="165" t="s">
        <v>3867</v>
      </c>
    </row>
    <row r="6425" spans="2:16" ht="25.5" thickBot="1">
      <c r="B6425" s="14">
        <v>3245</v>
      </c>
      <c r="P6425" s="165" t="s">
        <v>13464</v>
      </c>
    </row>
    <row r="6426" spans="2:16" ht="25.5" thickBot="1">
      <c r="B6426" s="14">
        <v>3246</v>
      </c>
      <c r="P6426" s="165" t="s">
        <v>13465</v>
      </c>
    </row>
    <row r="6427" spans="2:16" ht="25.5" thickBot="1">
      <c r="B6427" s="14">
        <v>3247</v>
      </c>
      <c r="P6427" s="165" t="s">
        <v>13466</v>
      </c>
    </row>
    <row r="6428" spans="2:16" ht="18.5" thickBot="1">
      <c r="P6428" s="165" t="s">
        <v>4209</v>
      </c>
    </row>
    <row r="6429" spans="2:16" ht="18.5" thickBot="1">
      <c r="P6429" s="165" t="s">
        <v>4210</v>
      </c>
    </row>
    <row r="6430" spans="2:16" ht="18.5" thickBot="1">
      <c r="P6430" s="165" t="s">
        <v>4211</v>
      </c>
    </row>
    <row r="6431" spans="2:16" ht="25.5" thickBot="1">
      <c r="P6431" s="165" t="s">
        <v>13467</v>
      </c>
    </row>
    <row r="6432" spans="2:16" ht="25.5" thickBot="1">
      <c r="P6432" s="165" t="s">
        <v>13468</v>
      </c>
    </row>
    <row r="6433" spans="16:16" ht="63" thickBot="1">
      <c r="P6433" s="165" t="s">
        <v>4212</v>
      </c>
    </row>
    <row r="6434" spans="16:16" ht="18.5" thickBot="1">
      <c r="P6434" s="165" t="s">
        <v>4213</v>
      </c>
    </row>
    <row r="6435" spans="16:16" ht="38" thickBot="1">
      <c r="P6435" s="165" t="s">
        <v>4214</v>
      </c>
    </row>
    <row r="6436" spans="16:16" ht="38" thickBot="1">
      <c r="P6436" s="165" t="s">
        <v>4215</v>
      </c>
    </row>
    <row r="6437" spans="16:16" ht="18.5" thickBot="1">
      <c r="P6437" s="165" t="s">
        <v>13469</v>
      </c>
    </row>
    <row r="6438" spans="16:16" ht="18.5" thickBot="1">
      <c r="P6438" s="165" t="s">
        <v>13470</v>
      </c>
    </row>
    <row r="6439" spans="16:16" ht="38" thickBot="1">
      <c r="P6439" s="165" t="s">
        <v>13471</v>
      </c>
    </row>
    <row r="6440" spans="16:16" ht="18.5" thickBot="1">
      <c r="P6440" s="165" t="s">
        <v>13472</v>
      </c>
    </row>
    <row r="6441" spans="16:16" ht="18.5" thickBot="1">
      <c r="P6441" s="165" t="s">
        <v>13473</v>
      </c>
    </row>
    <row r="6442" spans="16:16" ht="25.5" thickBot="1">
      <c r="P6442" s="165" t="s">
        <v>13474</v>
      </c>
    </row>
    <row r="6443" spans="16:16" ht="50.5" thickBot="1">
      <c r="P6443" s="165" t="s">
        <v>13475</v>
      </c>
    </row>
    <row r="6444" spans="16:16" ht="25.5" thickBot="1">
      <c r="P6444" s="165" t="s">
        <v>13476</v>
      </c>
    </row>
    <row r="6445" spans="16:16" ht="18.5" thickBot="1">
      <c r="P6445" s="165" t="s">
        <v>4217</v>
      </c>
    </row>
    <row r="6446" spans="16:16" ht="25.5" thickBot="1">
      <c r="P6446" s="165" t="s">
        <v>13477</v>
      </c>
    </row>
    <row r="6447" spans="16:16" ht="25.5" thickBot="1">
      <c r="P6447" s="165" t="s">
        <v>13478</v>
      </c>
    </row>
    <row r="6448" spans="16:16" ht="25.5" thickBot="1">
      <c r="P6448" s="165" t="s">
        <v>4218</v>
      </c>
    </row>
    <row r="6449" spans="16:16" ht="18.5" thickBot="1">
      <c r="P6449" s="165" t="s">
        <v>4219</v>
      </c>
    </row>
    <row r="6450" spans="16:16" ht="18.5" thickBot="1">
      <c r="P6450" s="165" t="s">
        <v>13479</v>
      </c>
    </row>
    <row r="6451" spans="16:16" ht="25.5" thickBot="1">
      <c r="P6451" s="165" t="s">
        <v>13480</v>
      </c>
    </row>
    <row r="6452" spans="16:16" ht="25.5" thickBot="1">
      <c r="P6452" s="165" t="s">
        <v>13481</v>
      </c>
    </row>
    <row r="6453" spans="16:16" ht="25.5" thickBot="1">
      <c r="P6453" s="165" t="s">
        <v>13482</v>
      </c>
    </row>
    <row r="6454" spans="16:16" ht="38" thickBot="1">
      <c r="P6454" s="165" t="s">
        <v>13483</v>
      </c>
    </row>
    <row r="6455" spans="16:16" ht="50.5" thickBot="1">
      <c r="P6455" s="165" t="s">
        <v>13484</v>
      </c>
    </row>
    <row r="6456" spans="16:16" ht="25.5" thickBot="1">
      <c r="P6456" s="165" t="s">
        <v>13485</v>
      </c>
    </row>
    <row r="6457" spans="16:16" ht="25.5" thickBot="1">
      <c r="P6457" s="165" t="s">
        <v>13486</v>
      </c>
    </row>
    <row r="6458" spans="16:16" ht="25.5" thickBot="1">
      <c r="P6458" s="165" t="s">
        <v>13487</v>
      </c>
    </row>
    <row r="6459" spans="16:16" ht="25.5" thickBot="1">
      <c r="P6459" s="165" t="s">
        <v>13488</v>
      </c>
    </row>
    <row r="6460" spans="16:16" ht="25.5" thickBot="1">
      <c r="P6460" s="165" t="s">
        <v>13489</v>
      </c>
    </row>
    <row r="6461" spans="16:16" ht="25.5" thickBot="1">
      <c r="P6461" s="165" t="s">
        <v>13490</v>
      </c>
    </row>
    <row r="6462" spans="16:16" ht="38" thickBot="1">
      <c r="P6462" s="165" t="s">
        <v>13491</v>
      </c>
    </row>
    <row r="6463" spans="16:16" ht="18.5" thickBot="1">
      <c r="P6463" s="165" t="s">
        <v>13492</v>
      </c>
    </row>
    <row r="6464" spans="16:16" ht="38" thickBot="1">
      <c r="P6464" s="165" t="s">
        <v>13493</v>
      </c>
    </row>
    <row r="6465" spans="16:16" ht="25.5" thickBot="1">
      <c r="P6465" s="165" t="s">
        <v>13494</v>
      </c>
    </row>
    <row r="6466" spans="16:16" ht="25.5" thickBot="1">
      <c r="P6466" s="165" t="s">
        <v>13495</v>
      </c>
    </row>
    <row r="6467" spans="16:16" ht="25.5" thickBot="1">
      <c r="P6467" s="165" t="s">
        <v>13496</v>
      </c>
    </row>
    <row r="6468" spans="16:16" ht="25.5" thickBot="1">
      <c r="P6468" s="165" t="s">
        <v>13497</v>
      </c>
    </row>
    <row r="6469" spans="16:16" ht="63" thickBot="1">
      <c r="P6469" s="165" t="s">
        <v>13498</v>
      </c>
    </row>
    <row r="6470" spans="16:16" ht="18.5" thickBot="1">
      <c r="P6470" s="165" t="s">
        <v>3776</v>
      </c>
    </row>
    <row r="6471" spans="16:16" ht="18.5" thickBot="1">
      <c r="P6471" s="165" t="s">
        <v>3777</v>
      </c>
    </row>
    <row r="6472" spans="16:16" ht="18.5" thickBot="1">
      <c r="P6472" s="165" t="s">
        <v>2173</v>
      </c>
    </row>
    <row r="6473" spans="16:16" ht="25.5" thickBot="1">
      <c r="P6473" s="165" t="s">
        <v>13499</v>
      </c>
    </row>
    <row r="6474" spans="16:16" ht="38" thickBot="1">
      <c r="P6474" s="165" t="s">
        <v>13500</v>
      </c>
    </row>
    <row r="6475" spans="16:16" ht="25.5" thickBot="1">
      <c r="P6475" s="165" t="s">
        <v>13501</v>
      </c>
    </row>
    <row r="6476" spans="16:16" ht="25.5" thickBot="1">
      <c r="P6476" s="165" t="s">
        <v>13502</v>
      </c>
    </row>
    <row r="6477" spans="16:16" ht="25.5" thickBot="1">
      <c r="P6477" s="165" t="s">
        <v>13503</v>
      </c>
    </row>
    <row r="6478" spans="16:16" ht="25.5" thickBot="1">
      <c r="P6478" s="165" t="s">
        <v>13504</v>
      </c>
    </row>
    <row r="6479" spans="16:16" ht="25.5" thickBot="1">
      <c r="P6479" s="165" t="s">
        <v>13505</v>
      </c>
    </row>
    <row r="6480" spans="16:16" ht="18.5" thickBot="1">
      <c r="P6480" s="165" t="s">
        <v>13506</v>
      </c>
    </row>
    <row r="6481" spans="16:16" ht="25.5" thickBot="1">
      <c r="P6481" s="165" t="s">
        <v>13507</v>
      </c>
    </row>
    <row r="6482" spans="16:16" ht="25.5" thickBot="1">
      <c r="P6482" s="165" t="s">
        <v>13508</v>
      </c>
    </row>
    <row r="6483" spans="16:16" ht="25.5" thickBot="1">
      <c r="P6483" s="165" t="s">
        <v>13509</v>
      </c>
    </row>
    <row r="6484" spans="16:16" ht="18.5" thickBot="1">
      <c r="P6484" s="165" t="s">
        <v>13510</v>
      </c>
    </row>
    <row r="6485" spans="16:16" ht="18.5" thickBot="1">
      <c r="P6485" s="165" t="s">
        <v>13511</v>
      </c>
    </row>
    <row r="6486" spans="16:16" ht="25.5" thickBot="1">
      <c r="P6486" s="165" t="s">
        <v>13512</v>
      </c>
    </row>
    <row r="6487" spans="16:16" ht="25.5" thickBot="1">
      <c r="P6487" s="165" t="s">
        <v>13513</v>
      </c>
    </row>
    <row r="6488" spans="16:16" ht="38" thickBot="1">
      <c r="P6488" s="165" t="s">
        <v>13514</v>
      </c>
    </row>
    <row r="6489" spans="16:16" ht="63" thickBot="1">
      <c r="P6489" s="165" t="s">
        <v>13515</v>
      </c>
    </row>
    <row r="6490" spans="16:16" ht="25.5" thickBot="1">
      <c r="P6490" s="165" t="s">
        <v>13516</v>
      </c>
    </row>
    <row r="6491" spans="16:16" ht="25.5" thickBot="1">
      <c r="P6491" s="165" t="s">
        <v>13517</v>
      </c>
    </row>
    <row r="6492" spans="16:16" ht="38" thickBot="1">
      <c r="P6492" s="165" t="s">
        <v>13518</v>
      </c>
    </row>
    <row r="6493" spans="16:16" ht="38" thickBot="1">
      <c r="P6493" s="165" t="s">
        <v>13519</v>
      </c>
    </row>
    <row r="6494" spans="16:16" ht="38" thickBot="1">
      <c r="P6494" s="165" t="s">
        <v>13520</v>
      </c>
    </row>
    <row r="6495" spans="16:16" ht="18.5" thickBot="1">
      <c r="P6495" s="165" t="s">
        <v>13521</v>
      </c>
    </row>
    <row r="6496" spans="16:16" ht="25.5" thickBot="1">
      <c r="P6496" s="165" t="s">
        <v>13522</v>
      </c>
    </row>
    <row r="6497" spans="16:16" ht="25.5" thickBot="1">
      <c r="P6497" s="165" t="s">
        <v>13523</v>
      </c>
    </row>
    <row r="6498" spans="16:16" ht="25.5" thickBot="1">
      <c r="P6498" s="165" t="s">
        <v>13524</v>
      </c>
    </row>
    <row r="6499" spans="16:16" ht="25.5" thickBot="1">
      <c r="P6499" s="165" t="s">
        <v>13525</v>
      </c>
    </row>
    <row r="6500" spans="16:16" ht="25.5" thickBot="1">
      <c r="P6500" s="165" t="s">
        <v>13526</v>
      </c>
    </row>
    <row r="6501" spans="16:16" ht="18.5" thickBot="1">
      <c r="P6501" s="165" t="s">
        <v>4126</v>
      </c>
    </row>
    <row r="6502" spans="16:16" ht="18.5" thickBot="1">
      <c r="P6502" s="165" t="s">
        <v>13527</v>
      </c>
    </row>
    <row r="6503" spans="16:16" ht="18.5" thickBot="1">
      <c r="P6503" s="165" t="s">
        <v>2173</v>
      </c>
    </row>
    <row r="6504" spans="16:16" ht="18.5" thickBot="1">
      <c r="P6504" s="165" t="s">
        <v>2173</v>
      </c>
    </row>
    <row r="6505" spans="16:16" ht="18.5" thickBot="1">
      <c r="P6505" s="165" t="s">
        <v>4126</v>
      </c>
    </row>
    <row r="6506" spans="16:16" ht="25.5" thickBot="1">
      <c r="P6506" s="165" t="s">
        <v>12929</v>
      </c>
    </row>
    <row r="6507" spans="16:16" ht="18.5" thickBot="1">
      <c r="P6507" s="165" t="s">
        <v>2173</v>
      </c>
    </row>
    <row r="6508" spans="16:16" ht="18.5" thickBot="1">
      <c r="P6508" s="165" t="s">
        <v>2173</v>
      </c>
    </row>
    <row r="6509" spans="16:16" ht="18.5" thickBot="1">
      <c r="P6509" s="165" t="s">
        <v>2173</v>
      </c>
    </row>
    <row r="6510" spans="16:16" ht="18.5" thickBot="1">
      <c r="P6510" s="165" t="s">
        <v>2173</v>
      </c>
    </row>
    <row r="6511" spans="16:16" ht="18.5" thickBot="1">
      <c r="P6511" s="165" t="s">
        <v>12925</v>
      </c>
    </row>
    <row r="6512" spans="16:16" ht="18.5" thickBot="1">
      <c r="P6512" s="165" t="s">
        <v>2173</v>
      </c>
    </row>
    <row r="6513" spans="16:16" ht="18.5" thickBot="1">
      <c r="P6513" s="165" t="s">
        <v>2173</v>
      </c>
    </row>
    <row r="6514" spans="16:16" ht="18.5" thickBot="1">
      <c r="P6514" s="165" t="s">
        <v>2173</v>
      </c>
    </row>
    <row r="6515" spans="16:16" ht="25.5" thickBot="1">
      <c r="P6515" s="165" t="s">
        <v>3674</v>
      </c>
    </row>
    <row r="6516" spans="16:16" ht="25.5" thickBot="1">
      <c r="P6516" s="165" t="s">
        <v>3675</v>
      </c>
    </row>
    <row r="6517" spans="16:16" ht="25.5" thickBot="1">
      <c r="P6517" s="165" t="s">
        <v>3676</v>
      </c>
    </row>
    <row r="6518" spans="16:16" ht="38" thickBot="1">
      <c r="P6518" s="165" t="s">
        <v>3677</v>
      </c>
    </row>
    <row r="6519" spans="16:16" ht="38" thickBot="1">
      <c r="P6519" s="165" t="s">
        <v>3678</v>
      </c>
    </row>
    <row r="6520" spans="16:16" ht="38" thickBot="1">
      <c r="P6520" s="165" t="s">
        <v>3679</v>
      </c>
    </row>
    <row r="6521" spans="16:16" ht="25.5" thickBot="1">
      <c r="P6521" s="165" t="s">
        <v>3680</v>
      </c>
    </row>
    <row r="6522" spans="16:16" ht="38" thickBot="1">
      <c r="P6522" s="165" t="s">
        <v>3681</v>
      </c>
    </row>
    <row r="6523" spans="16:16" ht="25.5" thickBot="1">
      <c r="P6523" s="165" t="s">
        <v>3682</v>
      </c>
    </row>
    <row r="6524" spans="16:16" ht="25.5" thickBot="1">
      <c r="P6524" s="165" t="s">
        <v>3683</v>
      </c>
    </row>
    <row r="6525" spans="16:16" ht="38" thickBot="1">
      <c r="P6525" s="165" t="s">
        <v>3684</v>
      </c>
    </row>
    <row r="6526" spans="16:16" ht="38" thickBot="1">
      <c r="P6526" s="165" t="s">
        <v>3685</v>
      </c>
    </row>
    <row r="6527" spans="16:16" ht="38" thickBot="1">
      <c r="P6527" s="165" t="s">
        <v>3686</v>
      </c>
    </row>
    <row r="6528" spans="16:16" ht="25.5" thickBot="1">
      <c r="P6528" s="165" t="s">
        <v>3687</v>
      </c>
    </row>
    <row r="6529" spans="16:16" ht="50.5" thickBot="1">
      <c r="P6529" s="165" t="s">
        <v>3688</v>
      </c>
    </row>
    <row r="6530" spans="16:16" ht="50.5" thickBot="1">
      <c r="P6530" s="165" t="s">
        <v>3689</v>
      </c>
    </row>
    <row r="6531" spans="16:16" ht="38" thickBot="1">
      <c r="P6531" s="165" t="s">
        <v>3690</v>
      </c>
    </row>
    <row r="6532" spans="16:16" ht="38" thickBot="1">
      <c r="P6532" s="165" t="s">
        <v>3691</v>
      </c>
    </row>
    <row r="6533" spans="16:16" ht="25.5" thickBot="1">
      <c r="P6533" s="165" t="s">
        <v>3692</v>
      </c>
    </row>
    <row r="6534" spans="16:16" ht="18.5" thickBot="1">
      <c r="P6534" s="165" t="s">
        <v>3693</v>
      </c>
    </row>
    <row r="6535" spans="16:16" ht="25.5" thickBot="1">
      <c r="P6535" s="165" t="s">
        <v>3694</v>
      </c>
    </row>
    <row r="6536" spans="16:16" ht="25.5" thickBot="1">
      <c r="P6536" s="165" t="s">
        <v>3695</v>
      </c>
    </row>
    <row r="6537" spans="16:16" ht="25.5" thickBot="1">
      <c r="P6537" s="165" t="s">
        <v>3696</v>
      </c>
    </row>
    <row r="6538" spans="16:16" ht="18.5" thickBot="1">
      <c r="P6538" s="165" t="s">
        <v>3697</v>
      </c>
    </row>
    <row r="6539" spans="16:16" ht="25.5" thickBot="1">
      <c r="P6539" s="165" t="s">
        <v>3698</v>
      </c>
    </row>
    <row r="6540" spans="16:16" ht="25.5" thickBot="1">
      <c r="P6540" s="165" t="s">
        <v>3699</v>
      </c>
    </row>
    <row r="6541" spans="16:16" ht="25.5" thickBot="1">
      <c r="P6541" s="165" t="s">
        <v>3700</v>
      </c>
    </row>
    <row r="6542" spans="16:16" ht="25.5" thickBot="1">
      <c r="P6542" s="165" t="s">
        <v>3701</v>
      </c>
    </row>
    <row r="6543" spans="16:16" ht="38" thickBot="1">
      <c r="P6543" s="165" t="s">
        <v>3702</v>
      </c>
    </row>
    <row r="6544" spans="16:16" ht="38" thickBot="1">
      <c r="P6544" s="165" t="s">
        <v>3703</v>
      </c>
    </row>
    <row r="6545" spans="16:16" ht="38" thickBot="1">
      <c r="P6545" s="165" t="s">
        <v>3704</v>
      </c>
    </row>
    <row r="6546" spans="16:16" ht="25.5" thickBot="1">
      <c r="P6546" s="165" t="s">
        <v>3705</v>
      </c>
    </row>
    <row r="6547" spans="16:16" ht="25.5" thickBot="1">
      <c r="P6547" s="165" t="s">
        <v>3706</v>
      </c>
    </row>
    <row r="6548" spans="16:16" ht="38" thickBot="1">
      <c r="P6548" s="165" t="s">
        <v>3707</v>
      </c>
    </row>
    <row r="6549" spans="16:16" ht="38" thickBot="1">
      <c r="P6549" s="165" t="s">
        <v>3708</v>
      </c>
    </row>
    <row r="6550" spans="16:16" ht="25.5" thickBot="1">
      <c r="P6550" s="165" t="s">
        <v>3709</v>
      </c>
    </row>
    <row r="6551" spans="16:16" ht="30.5" thickBot="1">
      <c r="P6551" s="132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3" t="s">
        <v>76</v>
      </c>
      <c r="F6" s="43">
        <v>57.352213306293621</v>
      </c>
      <c r="J6" t="s">
        <v>2021</v>
      </c>
      <c r="L6" s="43" t="s">
        <v>2022</v>
      </c>
    </row>
    <row r="7" spans="1:22">
      <c r="B7" t="e">
        <f>#REF!</f>
        <v>#REF!</v>
      </c>
      <c r="C7" t="e">
        <f>#REF!</f>
        <v>#REF!</v>
      </c>
      <c r="E7" s="43" t="s">
        <v>55</v>
      </c>
      <c r="F7" s="43">
        <v>31.30499745062188</v>
      </c>
      <c r="J7">
        <f ca="1">calc!J27</f>
        <v>0</v>
      </c>
      <c r="L7" s="43">
        <v>0.61953310000000006</v>
      </c>
    </row>
    <row r="8" spans="1:22">
      <c r="B8" t="e">
        <f>#REF!</f>
        <v>#REF!</v>
      </c>
      <c r="C8" t="e">
        <f>#REF!</f>
        <v>#REF!</v>
      </c>
      <c r="E8" s="43" t="s">
        <v>64</v>
      </c>
      <c r="F8" s="43">
        <v>16.727426566258639</v>
      </c>
      <c r="J8">
        <f ca="1">calc!J28</f>
        <v>0</v>
      </c>
      <c r="L8" s="43">
        <v>1.1635727499999999</v>
      </c>
    </row>
    <row r="9" spans="1:22">
      <c r="B9" t="e">
        <f>#REF!</f>
        <v>#REF!</v>
      </c>
      <c r="C9" t="e">
        <f>#REF!</f>
        <v>#REF!</v>
      </c>
      <c r="E9" s="43" t="s">
        <v>51</v>
      </c>
      <c r="F9" s="43">
        <v>15.42894111569421</v>
      </c>
    </row>
    <row r="10" spans="1:22">
      <c r="B10" t="e">
        <f>#REF!</f>
        <v>#REF!</v>
      </c>
      <c r="C10" t="e">
        <f>#REF!</f>
        <v>#REF!</v>
      </c>
      <c r="E10" s="43" t="s">
        <v>67</v>
      </c>
      <c r="F10" s="43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3"/>
      <c r="G13" s="43" t="s">
        <v>2023</v>
      </c>
      <c r="H13" s="43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3" t="s">
        <v>2025</v>
      </c>
      <c r="G14" s="43">
        <v>126.27134847870791</v>
      </c>
      <c r="H14" s="43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3" t="s">
        <v>2026</v>
      </c>
      <c r="G15" s="43">
        <v>381.38685729207469</v>
      </c>
      <c r="H15" s="43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3" t="s">
        <v>3</v>
      </c>
      <c r="G16" s="43">
        <v>0</v>
      </c>
      <c r="H16" s="43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3" t="s">
        <v>14</v>
      </c>
      <c r="G17" s="43">
        <v>0</v>
      </c>
      <c r="H17" s="43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3" t="s">
        <v>28</v>
      </c>
      <c r="G18" s="43">
        <v>0</v>
      </c>
      <c r="H18" s="43">
        <v>179.5194983807678</v>
      </c>
    </row>
    <row r="21" spans="2:8">
      <c r="B21" t="s">
        <v>2027</v>
      </c>
      <c r="F21" t="str">
        <f>select!G93</f>
        <v>소재</v>
      </c>
    </row>
    <row r="22" spans="2:8">
      <c r="B22" t="s">
        <v>2028</v>
      </c>
      <c r="F22" t="str">
        <f>select!G93</f>
        <v>소재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5">
      <c r="B29" s="149" t="s">
        <v>2178</v>
      </c>
    </row>
    <row r="30" spans="2:8" ht="23.5">
      <c r="B30" s="150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8203125" defaultRowHeight="18"/>
  <cols>
    <col min="2" max="2" width="21.08203125" style="84" customWidth="1"/>
    <col min="17" max="17" width="14.58203125" style="84" customWidth="1"/>
    <col min="31" max="31" width="26.08203125" style="84" customWidth="1"/>
    <col min="36" max="36" width="16.58203125" style="84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7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5">
        <f>SUM(U3:U26)</f>
        <v>0</v>
      </c>
      <c r="V2" s="46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1" t="s">
        <v>167</v>
      </c>
      <c r="C3" s="11">
        <v>2.61</v>
      </c>
      <c r="D3" s="11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4" t="s">
        <v>1299</v>
      </c>
      <c r="O3" s="175"/>
      <c r="P3" s="175"/>
      <c r="Q3" s="123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1" t="s">
        <v>171</v>
      </c>
      <c r="C4" s="11">
        <v>2.33</v>
      </c>
      <c r="D4" s="11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2" t="s">
        <v>1303</v>
      </c>
      <c r="O4" s="173"/>
      <c r="P4" s="173"/>
      <c r="Q4" s="124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1" t="s">
        <v>175</v>
      </c>
      <c r="C5" s="11">
        <v>2.52</v>
      </c>
      <c r="D5" s="11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2" t="s">
        <v>1307</v>
      </c>
      <c r="O5" s="173"/>
      <c r="P5" s="173"/>
      <c r="Q5" s="124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1" t="s">
        <v>179</v>
      </c>
      <c r="C6" s="11">
        <v>3.17</v>
      </c>
      <c r="D6" s="11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2" t="s">
        <v>1311</v>
      </c>
      <c r="O6" s="173"/>
      <c r="P6" s="173"/>
      <c r="Q6" s="124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1" t="s">
        <v>184</v>
      </c>
      <c r="C7" s="11">
        <v>2.78</v>
      </c>
      <c r="D7" s="11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2" t="s">
        <v>84</v>
      </c>
      <c r="O7" s="173"/>
      <c r="P7" s="173"/>
      <c r="Q7" s="124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1" t="s">
        <v>188</v>
      </c>
      <c r="C8" s="11">
        <v>2.86</v>
      </c>
      <c r="D8" s="11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2" t="s">
        <v>87</v>
      </c>
      <c r="O8" s="173"/>
      <c r="P8" s="173"/>
      <c r="Q8" s="124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1" t="s">
        <v>193</v>
      </c>
      <c r="C9" s="11">
        <v>3.12</v>
      </c>
      <c r="D9" s="11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2" t="s">
        <v>1318</v>
      </c>
      <c r="O9" s="173"/>
      <c r="P9" s="173"/>
      <c r="Q9" s="124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1" t="s">
        <v>197</v>
      </c>
      <c r="C10" s="11">
        <v>2.38</v>
      </c>
      <c r="D10" s="11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2" t="s">
        <v>90</v>
      </c>
      <c r="O10" s="173"/>
      <c r="P10" s="173"/>
      <c r="Q10" s="124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1" t="s">
        <v>201</v>
      </c>
      <c r="C11" s="11">
        <v>2.62</v>
      </c>
      <c r="D11" s="11" t="s">
        <v>181</v>
      </c>
      <c r="N11" s="172" t="s">
        <v>1324</v>
      </c>
      <c r="O11" s="173"/>
      <c r="P11" s="173"/>
      <c r="Q11" s="124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1" t="s">
        <v>11</v>
      </c>
      <c r="C12" s="11">
        <v>2.3199999999999998</v>
      </c>
      <c r="D12" s="11" t="s">
        <v>181</v>
      </c>
      <c r="E12">
        <v>1.1051595644901731</v>
      </c>
      <c r="I12" t="s">
        <v>4</v>
      </c>
      <c r="J12" s="11">
        <f ca="1">SUM(J3:J10)</f>
        <v>0</v>
      </c>
      <c r="L12" s="15" t="e">
        <f>SUM(L3:L10)</f>
        <v>#VALUE!</v>
      </c>
      <c r="N12" s="172" t="s">
        <v>1328</v>
      </c>
      <c r="O12" s="173"/>
      <c r="P12" s="173"/>
      <c r="Q12" s="124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1" t="s">
        <v>208</v>
      </c>
      <c r="C13" s="11">
        <v>2.2400000000000002</v>
      </c>
      <c r="D13" s="11" t="s">
        <v>181</v>
      </c>
      <c r="E13">
        <v>0.40438278713154091</v>
      </c>
      <c r="N13" s="172" t="s">
        <v>1332</v>
      </c>
      <c r="O13" s="173"/>
      <c r="P13" s="173"/>
      <c r="Q13" s="124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1" t="s">
        <v>212</v>
      </c>
      <c r="C14" s="11">
        <v>2.46</v>
      </c>
      <c r="D14" s="11" t="s">
        <v>181</v>
      </c>
      <c r="E14">
        <v>0.61248920580162647</v>
      </c>
      <c r="N14" s="172" t="s">
        <v>1336</v>
      </c>
      <c r="O14" s="173"/>
      <c r="P14" s="173"/>
      <c r="Q14" s="124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1" t="s">
        <v>215</v>
      </c>
      <c r="C15" s="11">
        <v>2.4900000000000002</v>
      </c>
      <c r="D15" s="11" t="s">
        <v>181</v>
      </c>
      <c r="E15">
        <v>0.67037261682243621</v>
      </c>
      <c r="N15" s="172" t="s">
        <v>1340</v>
      </c>
      <c r="O15" s="173"/>
      <c r="P15" s="173"/>
      <c r="Q15" s="124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1" t="s">
        <v>9</v>
      </c>
      <c r="C16" s="11">
        <v>2.58</v>
      </c>
      <c r="D16" s="11" t="s">
        <v>181</v>
      </c>
      <c r="E16">
        <v>0.94351636663949534</v>
      </c>
      <c r="N16" s="172" t="s">
        <v>1344</v>
      </c>
      <c r="O16" s="173"/>
      <c r="P16" s="173"/>
      <c r="Q16" s="124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1" t="s">
        <v>222</v>
      </c>
      <c r="C17" s="11">
        <v>2.71</v>
      </c>
      <c r="D17" s="11" t="s">
        <v>181</v>
      </c>
      <c r="E17">
        <v>0.6364660162244723</v>
      </c>
      <c r="N17" s="172" t="s">
        <v>1348</v>
      </c>
      <c r="O17" s="173"/>
      <c r="P17" s="173"/>
      <c r="Q17" s="124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1" t="s">
        <v>226</v>
      </c>
      <c r="C18" s="11">
        <v>3</v>
      </c>
      <c r="D18" s="11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2" t="s">
        <v>1352</v>
      </c>
      <c r="O18" s="173"/>
      <c r="P18" s="173"/>
      <c r="Q18" s="124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1" t="s">
        <v>227</v>
      </c>
      <c r="C19" s="11">
        <v>3</v>
      </c>
      <c r="D19" s="11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2" t="s">
        <v>1356</v>
      </c>
      <c r="O19" s="173"/>
      <c r="P19" s="173"/>
      <c r="Q19" s="124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1" t="s">
        <v>230</v>
      </c>
      <c r="C20" s="11">
        <v>6.6</v>
      </c>
      <c r="D20" s="11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2" t="s">
        <v>1360</v>
      </c>
      <c r="O20" s="173"/>
      <c r="P20" s="173"/>
      <c r="Q20" s="124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1" t="s">
        <v>13</v>
      </c>
      <c r="C21" s="11">
        <v>6</v>
      </c>
      <c r="D21" s="11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2" t="s">
        <v>1364</v>
      </c>
      <c r="O21" s="173"/>
      <c r="P21" s="173"/>
      <c r="Q21" s="124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1" t="s">
        <v>237</v>
      </c>
      <c r="C22" s="11">
        <v>8.5</v>
      </c>
      <c r="D22" s="11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2" t="s">
        <v>2073</v>
      </c>
      <c r="O22" s="173"/>
      <c r="P22" s="173"/>
      <c r="Q22" s="124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1" t="s">
        <v>241</v>
      </c>
      <c r="C23" s="11">
        <v>2.34</v>
      </c>
      <c r="D23" s="11" t="s">
        <v>231</v>
      </c>
      <c r="N23" s="172" t="s">
        <v>2074</v>
      </c>
      <c r="O23" s="173"/>
      <c r="P23" s="173"/>
      <c r="Q23" s="124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1" t="s">
        <v>243</v>
      </c>
      <c r="C24" s="11">
        <v>2.7</v>
      </c>
      <c r="D24" s="11" t="s">
        <v>231</v>
      </c>
      <c r="I24" t="s">
        <v>15</v>
      </c>
      <c r="J24" s="11">
        <f ca="1">SUM(J18:J22)</f>
        <v>0</v>
      </c>
      <c r="N24" s="172" t="s">
        <v>2075</v>
      </c>
      <c r="O24" s="173"/>
      <c r="P24" s="173"/>
      <c r="Q24" s="124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1" t="s">
        <v>12</v>
      </c>
      <c r="C25" s="11">
        <v>2.2200000000000002</v>
      </c>
      <c r="D25" s="11" t="s">
        <v>231</v>
      </c>
      <c r="J25">
        <f ca="1">J24+J12</f>
        <v>0</v>
      </c>
      <c r="N25" s="172" t="s">
        <v>2076</v>
      </c>
      <c r="O25" s="173"/>
      <c r="P25" s="173"/>
      <c r="Q25" s="124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1" t="s">
        <v>248</v>
      </c>
      <c r="C26" s="11">
        <v>0.85</v>
      </c>
      <c r="D26" s="11" t="s">
        <v>231</v>
      </c>
      <c r="E26">
        <v>0.72261383268798862</v>
      </c>
      <c r="N26" s="176" t="s">
        <v>2077</v>
      </c>
      <c r="O26" s="177"/>
      <c r="P26" s="177"/>
      <c r="Q26" s="125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1" t="s">
        <v>251</v>
      </c>
      <c r="C27" s="11">
        <v>0.33</v>
      </c>
      <c r="D27" s="11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1" t="s">
        <v>254</v>
      </c>
      <c r="C28" s="11">
        <v>1.18</v>
      </c>
      <c r="D28" s="11" t="s">
        <v>231</v>
      </c>
      <c r="H28" t="s">
        <v>14</v>
      </c>
      <c r="I28" t="s">
        <v>7</v>
      </c>
      <c r="J28">
        <f ca="1">IFERROR(J25/select!D$30,0)</f>
        <v>0</v>
      </c>
      <c r="N28" s="14" t="s">
        <v>2078</v>
      </c>
      <c r="O28" s="14"/>
      <c r="P28" s="14"/>
      <c r="Q28" s="14"/>
      <c r="R28" s="14"/>
      <c r="S28" s="14" t="s">
        <v>117</v>
      </c>
    </row>
    <row r="29" spans="2:39">
      <c r="B29" s="11" t="s">
        <v>257</v>
      </c>
      <c r="C29" s="11">
        <v>2.23</v>
      </c>
      <c r="D29" s="11" t="s">
        <v>231</v>
      </c>
      <c r="N29" s="14"/>
      <c r="O29" s="14"/>
      <c r="P29" s="14" t="s">
        <v>2079</v>
      </c>
      <c r="Q29" s="14"/>
      <c r="R29" s="14">
        <f>select!J92</f>
        <v>5</v>
      </c>
      <c r="S29" s="14">
        <f>SUM(S30:S43)</f>
        <v>2.3135000000000003</v>
      </c>
    </row>
    <row r="30" spans="2:39">
      <c r="N30" s="48" t="s">
        <v>88</v>
      </c>
      <c r="O30" s="14"/>
      <c r="P30" s="14">
        <v>0.52</v>
      </c>
      <c r="Q30" s="49" t="s">
        <v>1400</v>
      </c>
      <c r="R30" s="14">
        <f>select!J94/100</f>
        <v>0</v>
      </c>
      <c r="S30" s="14">
        <f t="shared" ref="S30:S43" si="3">R30*$R$29*P30</f>
        <v>0</v>
      </c>
    </row>
    <row r="31" spans="2:39">
      <c r="B31" t="s">
        <v>2080</v>
      </c>
      <c r="C31">
        <v>4.5300000000000001E-4</v>
      </c>
      <c r="N31" s="48" t="s">
        <v>92</v>
      </c>
      <c r="O31" s="14"/>
      <c r="P31" s="14">
        <v>0.104</v>
      </c>
      <c r="Q31" s="49" t="s">
        <v>1427</v>
      </c>
      <c r="R31" s="14">
        <f>select!J95/100</f>
        <v>0</v>
      </c>
      <c r="S31" s="14">
        <f t="shared" si="3"/>
        <v>0</v>
      </c>
    </row>
    <row r="32" spans="2:39">
      <c r="B32" t="s">
        <v>174</v>
      </c>
      <c r="C32">
        <v>0</v>
      </c>
      <c r="N32" s="48" t="s">
        <v>94</v>
      </c>
      <c r="O32" s="14"/>
      <c r="P32" s="14">
        <v>0.31900000000000001</v>
      </c>
      <c r="Q32" s="49" t="s">
        <v>2081</v>
      </c>
      <c r="R32" s="14">
        <f>select!J96/100</f>
        <v>0</v>
      </c>
      <c r="S32" s="14">
        <f t="shared" si="3"/>
        <v>0</v>
      </c>
    </row>
    <row r="33" spans="2:19">
      <c r="B33" t="s">
        <v>178</v>
      </c>
      <c r="C33">
        <v>5.5000000000000003E-4</v>
      </c>
      <c r="N33" s="48" t="s">
        <v>40</v>
      </c>
      <c r="O33" s="14"/>
      <c r="P33" s="14">
        <v>1.33</v>
      </c>
      <c r="Q33" s="49" t="s">
        <v>2082</v>
      </c>
      <c r="R33" s="14">
        <f>select!J97/100</f>
        <v>0</v>
      </c>
      <c r="S33" s="14">
        <f t="shared" si="3"/>
        <v>0</v>
      </c>
    </row>
    <row r="34" spans="2:19">
      <c r="B34" t="s">
        <v>183</v>
      </c>
      <c r="C34">
        <v>6.0099999999999997E-4</v>
      </c>
      <c r="N34" s="48" t="s">
        <v>97</v>
      </c>
      <c r="O34" s="14"/>
      <c r="P34" s="14">
        <v>9.2999999999999999E-2</v>
      </c>
      <c r="Q34" s="49" t="s">
        <v>1531</v>
      </c>
      <c r="R34" s="14">
        <f>select!J98/100</f>
        <v>0.3</v>
      </c>
      <c r="S34" s="14">
        <f t="shared" si="3"/>
        <v>0.13950000000000001</v>
      </c>
    </row>
    <row r="35" spans="2:19">
      <c r="B35" t="s">
        <v>187</v>
      </c>
      <c r="C35">
        <v>0</v>
      </c>
      <c r="N35" s="48" t="s">
        <v>99</v>
      </c>
      <c r="O35" s="14"/>
      <c r="P35" s="14">
        <v>0.24</v>
      </c>
      <c r="Q35" s="49" t="s">
        <v>2083</v>
      </c>
      <c r="R35" s="14">
        <f>select!J99/100</f>
        <v>0</v>
      </c>
      <c r="S35" s="14">
        <f t="shared" si="3"/>
        <v>0</v>
      </c>
    </row>
    <row r="36" spans="2:19">
      <c r="B36" t="s">
        <v>192</v>
      </c>
      <c r="C36">
        <v>0</v>
      </c>
      <c r="N36" s="48" t="s">
        <v>100</v>
      </c>
      <c r="O36" s="14"/>
      <c r="P36" s="14">
        <v>0.11</v>
      </c>
      <c r="Q36" s="49" t="s">
        <v>2084</v>
      </c>
      <c r="R36" s="14">
        <f>select!J100/100</f>
        <v>0</v>
      </c>
      <c r="S36" s="14">
        <f t="shared" si="3"/>
        <v>0</v>
      </c>
    </row>
    <row r="37" spans="2:19">
      <c r="B37" t="s">
        <v>196</v>
      </c>
      <c r="C37">
        <v>4.57E-4</v>
      </c>
      <c r="N37" s="48" t="s">
        <v>101</v>
      </c>
      <c r="O37" s="14"/>
      <c r="P37" s="14">
        <v>2.81</v>
      </c>
      <c r="Q37" s="49" t="s">
        <v>2085</v>
      </c>
      <c r="R37" s="14">
        <f>select!J101/100</f>
        <v>0.05</v>
      </c>
      <c r="S37" s="14">
        <f t="shared" si="3"/>
        <v>0.70250000000000001</v>
      </c>
    </row>
    <row r="38" spans="2:19">
      <c r="B38" t="s">
        <v>200</v>
      </c>
      <c r="C38">
        <v>5.2099999999999998E-4</v>
      </c>
      <c r="N38" s="48" t="s">
        <v>102</v>
      </c>
      <c r="O38" s="14"/>
      <c r="P38" s="14">
        <v>1.23</v>
      </c>
      <c r="Q38" s="49" t="s">
        <v>2086</v>
      </c>
      <c r="R38" s="14">
        <f>select!J102/100</f>
        <v>0</v>
      </c>
      <c r="S38" s="14">
        <f t="shared" si="3"/>
        <v>0</v>
      </c>
    </row>
    <row r="39" spans="2:19">
      <c r="B39" t="s">
        <v>204</v>
      </c>
      <c r="C39">
        <v>0</v>
      </c>
      <c r="N39" s="48" t="s">
        <v>103</v>
      </c>
      <c r="O39" s="14"/>
      <c r="P39" s="14">
        <v>3.12</v>
      </c>
      <c r="Q39" s="49" t="s">
        <v>1559</v>
      </c>
      <c r="R39" s="14">
        <f>select!J103/100</f>
        <v>0</v>
      </c>
      <c r="S39" s="14">
        <f t="shared" si="3"/>
        <v>0</v>
      </c>
    </row>
    <row r="40" spans="2:19">
      <c r="B40" t="s">
        <v>207</v>
      </c>
      <c r="C40">
        <v>0</v>
      </c>
      <c r="N40" s="48" t="s">
        <v>104</v>
      </c>
      <c r="O40" s="14"/>
      <c r="P40" s="14">
        <v>0.53100000000000003</v>
      </c>
      <c r="Q40" s="49" t="s">
        <v>2087</v>
      </c>
      <c r="R40" s="14">
        <f>select!J104/100</f>
        <v>0.5</v>
      </c>
      <c r="S40" s="14">
        <f t="shared" si="3"/>
        <v>1.3275000000000001</v>
      </c>
    </row>
    <row r="41" spans="2:19">
      <c r="B41" t="s">
        <v>211</v>
      </c>
      <c r="C41">
        <v>0</v>
      </c>
      <c r="N41" s="48" t="s">
        <v>106</v>
      </c>
      <c r="O41" s="14"/>
      <c r="P41" s="14">
        <v>0.41</v>
      </c>
      <c r="Q41" s="49" t="s">
        <v>2088</v>
      </c>
      <c r="R41" s="14">
        <f>select!J105/100</f>
        <v>0</v>
      </c>
      <c r="S41" s="14">
        <f t="shared" si="3"/>
        <v>0</v>
      </c>
    </row>
    <row r="42" spans="2:19">
      <c r="B42" t="s">
        <v>214</v>
      </c>
      <c r="C42">
        <v>0</v>
      </c>
      <c r="N42" s="48" t="s">
        <v>108</v>
      </c>
      <c r="O42" s="14"/>
      <c r="P42" s="14">
        <v>0.28799999999999998</v>
      </c>
      <c r="Q42" s="49" t="s">
        <v>2089</v>
      </c>
      <c r="R42" s="14">
        <f>select!J106/100</f>
        <v>0.1</v>
      </c>
      <c r="S42" s="14">
        <f t="shared" si="3"/>
        <v>0.14399999999999999</v>
      </c>
    </row>
    <row r="43" spans="2:19">
      <c r="B43" t="s">
        <v>218</v>
      </c>
      <c r="C43">
        <v>0</v>
      </c>
      <c r="N43" s="48" t="s">
        <v>111</v>
      </c>
      <c r="O43" s="14"/>
      <c r="P43" s="14">
        <v>0.83199999999999996</v>
      </c>
      <c r="Q43" s="49" t="s">
        <v>2090</v>
      </c>
      <c r="R43" s="14">
        <f>select!J107/100</f>
        <v>0</v>
      </c>
      <c r="S43" s="14">
        <f t="shared" si="3"/>
        <v>0</v>
      </c>
    </row>
    <row r="44" spans="2:19">
      <c r="B44" t="s">
        <v>221</v>
      </c>
      <c r="C44">
        <v>0</v>
      </c>
      <c r="N44" s="48" t="s">
        <v>112</v>
      </c>
      <c r="O44" s="14"/>
      <c r="P44" s="14"/>
      <c r="Q44" s="14"/>
      <c r="R44" s="14"/>
      <c r="S44" s="14"/>
    </row>
    <row r="45" spans="2:19">
      <c r="B45" t="s">
        <v>225</v>
      </c>
      <c r="C45">
        <v>4.4299999999999998E-4</v>
      </c>
      <c r="N45" s="14"/>
      <c r="O45" s="14"/>
      <c r="P45" s="14"/>
      <c r="Q45" s="14"/>
      <c r="R45" s="14"/>
      <c r="S45" s="14"/>
    </row>
    <row r="46" spans="2:19">
      <c r="B46" t="s">
        <v>18</v>
      </c>
      <c r="C46">
        <v>4.4099999999999999E-4</v>
      </c>
      <c r="N46" s="48" t="s">
        <v>2091</v>
      </c>
      <c r="O46" s="14"/>
      <c r="P46" s="14" t="s">
        <v>2092</v>
      </c>
      <c r="Q46" s="14"/>
      <c r="R46" s="14"/>
      <c r="S46" s="14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8203125" defaultRowHeight="18"/>
  <cols>
    <col min="1" max="1" width="19.5" style="84" bestFit="1" customWidth="1"/>
    <col min="5" max="5" width="11.08203125" style="84" bestFit="1" customWidth="1"/>
    <col min="7" max="7" width="11.08203125" style="84" bestFit="1" customWidth="1"/>
  </cols>
  <sheetData>
    <row r="1" spans="1:9">
      <c r="A1" t="s">
        <v>2093</v>
      </c>
      <c r="C1" t="str">
        <f>LEFT(A3,10)</f>
        <v>2022/07/11</v>
      </c>
      <c r="E1" s="126" t="str">
        <f ca="1">TEXT(TODAY()-G1,"YYYY/MM/DD")</f>
        <v>2022/11/07</v>
      </c>
      <c r="G1">
        <f ca="1">WEEKDAY(TODAY(),3)</f>
        <v>3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topLeftCell="A62" zoomScale="80" zoomScaleNormal="80" workbookViewId="0">
      <selection activeCell="K72" sqref="K72"/>
    </sheetView>
  </sheetViews>
  <sheetFormatPr defaultColWidth="8.83203125" defaultRowHeight="18"/>
  <cols>
    <col min="1" max="1" width="8.83203125" style="50" customWidth="1"/>
    <col min="2" max="2" width="10.33203125" style="50" customWidth="1"/>
    <col min="3" max="5" width="8.83203125" style="50" customWidth="1"/>
    <col min="6" max="6" width="2.58203125" style="50" customWidth="1"/>
    <col min="7" max="8" width="8.83203125" style="50" customWidth="1"/>
    <col min="9" max="9" width="12.1640625" style="50" customWidth="1"/>
    <col min="10" max="11" width="8.83203125" style="50" customWidth="1"/>
    <col min="12" max="12" width="2" style="50" customWidth="1"/>
    <col min="13" max="14" width="8.83203125" style="50" customWidth="1"/>
    <col min="15" max="15" width="8.08203125" style="50" bestFit="1" customWidth="1"/>
    <col min="16" max="19" width="8.83203125" style="50" customWidth="1"/>
    <col min="20" max="20" width="8.83203125" style="50" bestFit="1" customWidth="1"/>
    <col min="21" max="33" width="8.83203125" style="50" customWidth="1"/>
    <col min="34" max="34" width="2" style="50" customWidth="1"/>
    <col min="35" max="35" width="8.83203125" style="50" customWidth="1"/>
    <col min="36" max="16384" width="8.83203125" style="50"/>
  </cols>
  <sheetData>
    <row r="1" spans="1:35" ht="18.649999999999999" customHeight="1" thickBot="1">
      <c r="A1" s="50" t="s">
        <v>2096</v>
      </c>
      <c r="B1" s="51" t="s">
        <v>2097</v>
      </c>
      <c r="C1" s="51"/>
      <c r="D1" s="51"/>
      <c r="E1" s="51"/>
      <c r="I1" s="52" t="s">
        <v>2098</v>
      </c>
      <c r="J1" s="52"/>
      <c r="K1" s="52"/>
      <c r="M1" s="53" t="s">
        <v>2099</v>
      </c>
      <c r="AI1" s="50" t="str">
        <f>M1&amp;N1&amp;O1&amp;P1&amp;Q1&amp;R1&amp;S1&amp;T1&amp;U1&amp;V1&amp;W1&amp;X1&amp;Y1&amp;Z1&amp;AA1&amp;AB1&amp;AC1</f>
        <v>{</v>
      </c>
    </row>
    <row r="2" spans="1:35" ht="18.649999999999999" customHeight="1" thickBot="1">
      <c r="A2" s="54" t="s">
        <v>2100</v>
      </c>
      <c r="B2" s="54" t="s">
        <v>2101</v>
      </c>
      <c r="C2" s="55" t="s">
        <v>2102</v>
      </c>
      <c r="D2" s="55" t="s">
        <v>2103</v>
      </c>
      <c r="E2" s="56" t="s">
        <v>2042</v>
      </c>
      <c r="F2" s="57"/>
      <c r="G2" s="50" t="str">
        <f>select!H1</f>
        <v>SCAT123P</v>
      </c>
      <c r="H2" s="50" t="str">
        <f>select!D2</f>
        <v>eNeN;Eb9@bOv</v>
      </c>
      <c r="I2" s="58">
        <f ca="1">TODAY()</f>
        <v>44875</v>
      </c>
      <c r="J2" s="51" t="str">
        <f>IFERROR(VLOOKUP(select!G93,lang!A$221:B$224,2,0),"")</f>
        <v>素材</v>
      </c>
      <c r="K2" s="50">
        <f>select!D30</f>
        <v>200</v>
      </c>
      <c r="M2" s="53" t="s">
        <v>2104</v>
      </c>
      <c r="N2" s="50" t="str">
        <f>A2</f>
        <v>種類</v>
      </c>
      <c r="O2" s="53" t="s">
        <v>2105</v>
      </c>
      <c r="P2" s="50" t="str">
        <f>G2</f>
        <v>SCAT123P</v>
      </c>
      <c r="Q2" s="53" t="s">
        <v>2106</v>
      </c>
      <c r="R2" s="50" t="str">
        <f t="shared" ref="R2:R33" si="0">B2</f>
        <v>パスワード</v>
      </c>
      <c r="S2" s="53" t="s">
        <v>2107</v>
      </c>
      <c r="T2" s="50" t="str">
        <f>H2</f>
        <v>eNeN;Eb9@bOv</v>
      </c>
      <c r="U2" s="53" t="s">
        <v>2106</v>
      </c>
      <c r="V2" s="50" t="str">
        <f t="shared" ref="V2:V33" si="1">C2</f>
        <v>日付</v>
      </c>
      <c r="W2" s="53" t="s">
        <v>2107</v>
      </c>
      <c r="X2" s="58">
        <f ca="1">I2</f>
        <v>44875</v>
      </c>
      <c r="Y2" s="53" t="s">
        <v>2106</v>
      </c>
      <c r="Z2" s="50" t="str">
        <f>D2</f>
        <v>産出物</v>
      </c>
      <c r="AA2" s="53" t="s">
        <v>2107</v>
      </c>
      <c r="AB2" s="50" t="str">
        <f>J2</f>
        <v>素材</v>
      </c>
      <c r="AC2" s="53" t="s">
        <v>2106</v>
      </c>
      <c r="AD2" s="50" t="str">
        <f>E2</f>
        <v>売上</v>
      </c>
      <c r="AE2" s="53" t="s">
        <v>2108</v>
      </c>
      <c r="AF2" s="50">
        <f>K2</f>
        <v>200</v>
      </c>
      <c r="AG2" s="53" t="s">
        <v>2109</v>
      </c>
      <c r="AH2" s="53"/>
      <c r="AI2" s="50" t="str">
        <f ca="1">M2&amp;N2&amp;O2&amp;P2&amp;Q2&amp;R2&amp;S2&amp;T2&amp;U2&amp;V2&amp;W2&amp;X2&amp;Y2&amp;Z2&amp;AA2&amp;AB2&amp;AC2&amp;AD2&amp;AE2&amp;AF2&amp;AG2</f>
        <v>"種類": "SCAT123P","パスワード":"eNeN;Eb9@bOv","日付":"44875","産出物":"素材","売上":200,</v>
      </c>
    </row>
    <row r="3" spans="1:35" ht="19.399999999999999" customHeight="1" thickTop="1" thickBot="1">
      <c r="A3" s="59" t="s">
        <v>2110</v>
      </c>
      <c r="B3" s="59" t="s">
        <v>2111</v>
      </c>
      <c r="C3" s="60" t="s">
        <v>2112</v>
      </c>
      <c r="D3" s="61"/>
      <c r="E3" s="61"/>
      <c r="G3" s="50" t="str">
        <f>A3</f>
        <v>SC1</v>
      </c>
      <c r="I3" s="51" t="str">
        <f>IFERROR(VLOOKUP(select!C7,lang!A$145:B$171,2,0),"")</f>
        <v>軽油</v>
      </c>
      <c r="J3" s="50">
        <f>select!D7</f>
        <v>20.38</v>
      </c>
      <c r="M3" s="53" t="s">
        <v>2104</v>
      </c>
      <c r="N3" s="53" t="str">
        <f>A3</f>
        <v>SC1</v>
      </c>
      <c r="O3" s="53" t="s">
        <v>2113</v>
      </c>
      <c r="P3" s="53"/>
      <c r="Q3" s="53" t="s">
        <v>2114</v>
      </c>
      <c r="R3" s="50" t="str">
        <f t="shared" si="0"/>
        <v>燃料種</v>
      </c>
      <c r="S3" s="53" t="s">
        <v>2107</v>
      </c>
      <c r="T3" s="50" t="str">
        <f t="shared" ref="T3:T15" si="2">I3</f>
        <v>軽油</v>
      </c>
      <c r="U3" s="53" t="s">
        <v>2106</v>
      </c>
      <c r="V3" s="50" t="str">
        <f t="shared" si="1"/>
        <v>燃料値</v>
      </c>
      <c r="W3" s="53" t="s">
        <v>2108</v>
      </c>
      <c r="X3" s="50">
        <f t="shared" ref="X3:X15" si="3">J3</f>
        <v>20.38</v>
      </c>
      <c r="Y3" s="53" t="s">
        <v>2115</v>
      </c>
      <c r="AI3" s="50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99999999999999" customHeight="1" thickTop="1" thickBot="1">
      <c r="A4" s="59"/>
      <c r="B4" s="59" t="s">
        <v>2111</v>
      </c>
      <c r="C4" s="60" t="s">
        <v>2112</v>
      </c>
      <c r="D4" s="61"/>
      <c r="E4" s="61"/>
      <c r="I4" s="51" t="str">
        <f>IFERROR(VLOOKUP(select!C8,lang!A$145:B$171,2,0),"")</f>
        <v>ガソリン</v>
      </c>
      <c r="J4" s="50">
        <f>select!D8</f>
        <v>2</v>
      </c>
      <c r="M4" s="53"/>
      <c r="N4" s="53"/>
      <c r="O4" s="53"/>
      <c r="P4" s="53"/>
      <c r="Q4" s="53" t="s">
        <v>2114</v>
      </c>
      <c r="R4" s="50" t="str">
        <f t="shared" si="0"/>
        <v>燃料種</v>
      </c>
      <c r="S4" s="53" t="s">
        <v>2107</v>
      </c>
      <c r="T4" s="50" t="str">
        <f t="shared" si="2"/>
        <v>ガソリン</v>
      </c>
      <c r="U4" s="53" t="s">
        <v>2106</v>
      </c>
      <c r="V4" s="50" t="str">
        <f t="shared" si="1"/>
        <v>燃料値</v>
      </c>
      <c r="W4" s="53" t="s">
        <v>2108</v>
      </c>
      <c r="X4" s="50">
        <f t="shared" si="3"/>
        <v>2</v>
      </c>
      <c r="Y4" s="53" t="s">
        <v>2115</v>
      </c>
      <c r="AI4" s="50" t="str">
        <f t="shared" si="4"/>
        <v>{"燃料種":"ガソリン","燃料値":2},</v>
      </c>
    </row>
    <row r="5" spans="1:35" ht="19.399999999999999" customHeight="1" thickTop="1" thickBot="1">
      <c r="A5" s="59"/>
      <c r="B5" s="59" t="s">
        <v>2111</v>
      </c>
      <c r="C5" s="60" t="s">
        <v>2112</v>
      </c>
      <c r="D5" s="61"/>
      <c r="E5" s="61"/>
      <c r="I5" s="51" t="str">
        <f>IFERROR(VLOOKUP(select!C9,lang!A$145:B$171,2,0),"")</f>
        <v>天然ガス(LNG以外)</v>
      </c>
      <c r="J5" s="50">
        <f>select!D9</f>
        <v>2.1000000000000001E-2</v>
      </c>
      <c r="M5" s="53"/>
      <c r="N5" s="53"/>
      <c r="O5" s="53"/>
      <c r="P5" s="53"/>
      <c r="Q5" s="53" t="s">
        <v>2114</v>
      </c>
      <c r="R5" s="50" t="str">
        <f t="shared" si="0"/>
        <v>燃料種</v>
      </c>
      <c r="S5" s="53" t="s">
        <v>2107</v>
      </c>
      <c r="T5" s="50" t="str">
        <f t="shared" si="2"/>
        <v>天然ガス(LNG以外)</v>
      </c>
      <c r="U5" s="53" t="s">
        <v>2106</v>
      </c>
      <c r="V5" s="50" t="str">
        <f t="shared" si="1"/>
        <v>燃料値</v>
      </c>
      <c r="W5" s="53" t="s">
        <v>2108</v>
      </c>
      <c r="X5" s="50">
        <f t="shared" si="3"/>
        <v>2.1000000000000001E-2</v>
      </c>
      <c r="Y5" s="53" t="s">
        <v>2115</v>
      </c>
      <c r="AI5" s="50" t="str">
        <f t="shared" si="4"/>
        <v>{"燃料種":"天然ガス(LNG以外)","燃料値":0.021},</v>
      </c>
    </row>
    <row r="6" spans="1:35" ht="19.399999999999999" customHeight="1" thickTop="1" thickBot="1">
      <c r="A6" s="59"/>
      <c r="B6" s="59" t="s">
        <v>2111</v>
      </c>
      <c r="C6" s="60" t="s">
        <v>2112</v>
      </c>
      <c r="D6" s="61"/>
      <c r="E6" s="61"/>
      <c r="I6" s="51" t="str">
        <f>IFERROR(VLOOKUP(select!C10,lang!A$145:B$171,2,0),"")</f>
        <v>プロパン</v>
      </c>
      <c r="J6" s="50">
        <f>select!D10</f>
        <v>0.01</v>
      </c>
      <c r="M6" s="53"/>
      <c r="N6" s="53"/>
      <c r="O6" s="53"/>
      <c r="P6" s="53"/>
      <c r="Q6" s="53" t="s">
        <v>2114</v>
      </c>
      <c r="R6" s="50" t="str">
        <f t="shared" si="0"/>
        <v>燃料種</v>
      </c>
      <c r="S6" s="53" t="s">
        <v>2107</v>
      </c>
      <c r="T6" s="50" t="str">
        <f t="shared" si="2"/>
        <v>プロパン</v>
      </c>
      <c r="U6" s="53" t="s">
        <v>2106</v>
      </c>
      <c r="V6" s="50" t="str">
        <f t="shared" si="1"/>
        <v>燃料値</v>
      </c>
      <c r="W6" s="53" t="s">
        <v>2108</v>
      </c>
      <c r="X6" s="50">
        <f t="shared" si="3"/>
        <v>0.01</v>
      </c>
      <c r="Y6" s="53" t="s">
        <v>2115</v>
      </c>
      <c r="AI6" s="50" t="str">
        <f t="shared" si="4"/>
        <v>{"燃料種":"プロパン","燃料値":0.01},</v>
      </c>
    </row>
    <row r="7" spans="1:35" ht="19.399999999999999" customHeight="1" thickTop="1" thickBot="1">
      <c r="A7" s="59"/>
      <c r="B7" s="59" t="s">
        <v>2111</v>
      </c>
      <c r="C7" s="60" t="s">
        <v>2112</v>
      </c>
      <c r="D7" s="61"/>
      <c r="E7" s="61"/>
      <c r="I7" s="51" t="str">
        <f>IFERROR(VLOOKUP(select!C11,lang!A$145:B$171,2,0),"")</f>
        <v/>
      </c>
      <c r="J7" s="50">
        <f>select!D11</f>
        <v>0</v>
      </c>
      <c r="M7" s="53"/>
      <c r="N7" s="53"/>
      <c r="O7" s="53"/>
      <c r="P7" s="53"/>
      <c r="Q7" s="53" t="s">
        <v>2114</v>
      </c>
      <c r="R7" s="50" t="str">
        <f t="shared" si="0"/>
        <v>燃料種</v>
      </c>
      <c r="S7" s="53" t="s">
        <v>2107</v>
      </c>
      <c r="T7" s="50" t="str">
        <f t="shared" si="2"/>
        <v/>
      </c>
      <c r="U7" s="53" t="s">
        <v>2106</v>
      </c>
      <c r="V7" s="50" t="str">
        <f t="shared" si="1"/>
        <v>燃料値</v>
      </c>
      <c r="W7" s="53" t="s">
        <v>2108</v>
      </c>
      <c r="X7" s="50">
        <f t="shared" si="3"/>
        <v>0</v>
      </c>
      <c r="Y7" s="53" t="s">
        <v>2115</v>
      </c>
      <c r="AI7" s="50" t="str">
        <f t="shared" si="4"/>
        <v>{"燃料種":"","燃料値":0},</v>
      </c>
    </row>
    <row r="8" spans="1:35" ht="19.399999999999999" customHeight="1" thickTop="1" thickBot="1">
      <c r="A8" s="59"/>
      <c r="B8" s="59" t="s">
        <v>2111</v>
      </c>
      <c r="C8" s="60" t="s">
        <v>2112</v>
      </c>
      <c r="D8" s="61"/>
      <c r="E8" s="61"/>
      <c r="I8" s="51" t="str">
        <f>IFERROR(VLOOKUP(select!C12,lang!A$145:B$171,2,0),"")</f>
        <v/>
      </c>
      <c r="J8" s="50">
        <f>select!D12</f>
        <v>0</v>
      </c>
      <c r="M8" s="53"/>
      <c r="N8" s="53"/>
      <c r="O8" s="53"/>
      <c r="P8" s="53"/>
      <c r="Q8" s="53" t="s">
        <v>2114</v>
      </c>
      <c r="R8" s="50" t="str">
        <f t="shared" si="0"/>
        <v>燃料種</v>
      </c>
      <c r="S8" s="53" t="s">
        <v>2107</v>
      </c>
      <c r="T8" s="50" t="str">
        <f t="shared" si="2"/>
        <v/>
      </c>
      <c r="U8" s="53" t="s">
        <v>2106</v>
      </c>
      <c r="V8" s="50" t="str">
        <f t="shared" si="1"/>
        <v>燃料値</v>
      </c>
      <c r="W8" s="53" t="s">
        <v>2108</v>
      </c>
      <c r="X8" s="50">
        <f t="shared" si="3"/>
        <v>0</v>
      </c>
      <c r="Y8" s="53" t="s">
        <v>2115</v>
      </c>
      <c r="AI8" s="50" t="str">
        <f t="shared" si="4"/>
        <v>{"燃料種":"","燃料値":0},</v>
      </c>
    </row>
    <row r="9" spans="1:35" ht="19.399999999999999" customHeight="1" thickTop="1" thickBot="1">
      <c r="A9" s="59"/>
      <c r="B9" s="59" t="s">
        <v>2111</v>
      </c>
      <c r="C9" s="60" t="s">
        <v>2112</v>
      </c>
      <c r="D9" s="61"/>
      <c r="E9" s="61"/>
      <c r="I9" s="51" t="str">
        <f>IFERROR(VLOOKUP(select!C13,lang!A$145:B$171,2,0),"")</f>
        <v/>
      </c>
      <c r="J9" s="50">
        <f>select!D13</f>
        <v>0</v>
      </c>
      <c r="M9" s="53"/>
      <c r="N9" s="53"/>
      <c r="O9" s="53"/>
      <c r="P9" s="53"/>
      <c r="Q9" s="53" t="s">
        <v>2114</v>
      </c>
      <c r="R9" s="50" t="str">
        <f t="shared" si="0"/>
        <v>燃料種</v>
      </c>
      <c r="S9" s="53" t="s">
        <v>2107</v>
      </c>
      <c r="T9" s="50" t="str">
        <f t="shared" si="2"/>
        <v/>
      </c>
      <c r="U9" s="53" t="s">
        <v>2106</v>
      </c>
      <c r="V9" s="50" t="str">
        <f t="shared" si="1"/>
        <v>燃料値</v>
      </c>
      <c r="W9" s="53" t="s">
        <v>2108</v>
      </c>
      <c r="X9" s="50">
        <f t="shared" si="3"/>
        <v>0</v>
      </c>
      <c r="Y9" s="53" t="s">
        <v>2115</v>
      </c>
      <c r="AI9" s="50" t="str">
        <f t="shared" si="4"/>
        <v>{"燃料種":"","燃料値":0},</v>
      </c>
    </row>
    <row r="10" spans="1:35" ht="19.399999999999999" customHeight="1" thickTop="1" thickBot="1">
      <c r="A10" s="59"/>
      <c r="B10" s="59" t="s">
        <v>2111</v>
      </c>
      <c r="C10" s="60" t="s">
        <v>2112</v>
      </c>
      <c r="D10" s="61"/>
      <c r="E10" s="61"/>
      <c r="I10" s="51" t="str">
        <f>IFERROR(VLOOKUP(select!C14,lang!A$145:B$171,2,0),"")</f>
        <v/>
      </c>
      <c r="J10" s="50">
        <f>select!D14</f>
        <v>0</v>
      </c>
      <c r="M10" s="53"/>
      <c r="N10" s="53"/>
      <c r="O10" s="53"/>
      <c r="P10" s="53"/>
      <c r="Q10" s="53" t="s">
        <v>2114</v>
      </c>
      <c r="R10" s="50" t="str">
        <f t="shared" si="0"/>
        <v>燃料種</v>
      </c>
      <c r="S10" s="53" t="s">
        <v>2107</v>
      </c>
      <c r="T10" s="50" t="str">
        <f t="shared" si="2"/>
        <v/>
      </c>
      <c r="U10" s="53" t="s">
        <v>2106</v>
      </c>
      <c r="V10" s="50" t="str">
        <f t="shared" si="1"/>
        <v>燃料値</v>
      </c>
      <c r="W10" s="53" t="s">
        <v>2108</v>
      </c>
      <c r="X10" s="50">
        <f t="shared" si="3"/>
        <v>0</v>
      </c>
      <c r="Y10" s="53" t="s">
        <v>2116</v>
      </c>
      <c r="AI10" s="50" t="str">
        <f t="shared" si="4"/>
        <v>{"燃料種":"","燃料値":0}],</v>
      </c>
    </row>
    <row r="11" spans="1:35" ht="18.649999999999999" customHeight="1" thickBot="1">
      <c r="A11" s="62" t="s">
        <v>2117</v>
      </c>
      <c r="B11" s="63" t="s">
        <v>2118</v>
      </c>
      <c r="C11" s="64" t="s">
        <v>2119</v>
      </c>
      <c r="D11" s="65"/>
      <c r="E11" s="65"/>
      <c r="G11" s="50" t="str">
        <f>A11</f>
        <v>SC2</v>
      </c>
      <c r="I11" s="51" t="str">
        <f>select!$C$19</f>
        <v>C0080South Korea</v>
      </c>
      <c r="J11" s="50">
        <f>select!D19</f>
        <v>260000</v>
      </c>
      <c r="M11" s="53" t="s">
        <v>2104</v>
      </c>
      <c r="N11" s="53" t="str">
        <f>A11</f>
        <v>SC2</v>
      </c>
      <c r="O11" s="53" t="s">
        <v>2113</v>
      </c>
      <c r="P11" s="53"/>
      <c r="Q11" s="53" t="s">
        <v>2114</v>
      </c>
      <c r="R11" s="50" t="str">
        <f t="shared" si="0"/>
        <v>電力名</v>
      </c>
      <c r="S11" s="53" t="s">
        <v>2107</v>
      </c>
      <c r="T11" s="50" t="str">
        <f t="shared" si="2"/>
        <v>C0080South Korea</v>
      </c>
      <c r="U11" s="53" t="s">
        <v>2106</v>
      </c>
      <c r="V11" s="50" t="str">
        <f t="shared" si="1"/>
        <v>電力値</v>
      </c>
      <c r="W11" s="53" t="s">
        <v>2108</v>
      </c>
      <c r="X11" s="50">
        <f t="shared" si="3"/>
        <v>260000</v>
      </c>
      <c r="Y11" s="53" t="s">
        <v>2115</v>
      </c>
      <c r="AI11" s="50" t="str">
        <f t="shared" si="4"/>
        <v>"SC2":[{"電力名":"C0080South Korea","電力値":260000},</v>
      </c>
    </row>
    <row r="12" spans="1:35" ht="18.649999999999999" customHeight="1" thickBot="1">
      <c r="A12" s="62"/>
      <c r="B12" s="63" t="s">
        <v>2118</v>
      </c>
      <c r="C12" s="64" t="s">
        <v>2119</v>
      </c>
      <c r="D12" s="65"/>
      <c r="E12" s="65"/>
      <c r="I12" s="51" t="str">
        <f>select!$C$19</f>
        <v>C0080South Korea</v>
      </c>
      <c r="J12" s="50">
        <f>select!D20</f>
        <v>50000</v>
      </c>
      <c r="M12" s="53"/>
      <c r="N12" s="53"/>
      <c r="O12" s="53"/>
      <c r="P12" s="53"/>
      <c r="Q12" s="53" t="s">
        <v>2114</v>
      </c>
      <c r="R12" s="50" t="str">
        <f t="shared" si="0"/>
        <v>電力名</v>
      </c>
      <c r="S12" s="53" t="s">
        <v>2107</v>
      </c>
      <c r="T12" s="50" t="str">
        <f t="shared" si="2"/>
        <v>C0080South Korea</v>
      </c>
      <c r="U12" s="53" t="s">
        <v>2106</v>
      </c>
      <c r="V12" s="50" t="str">
        <f t="shared" si="1"/>
        <v>電力値</v>
      </c>
      <c r="W12" s="53" t="s">
        <v>2108</v>
      </c>
      <c r="X12" s="50">
        <f t="shared" si="3"/>
        <v>50000</v>
      </c>
      <c r="Y12" s="53" t="s">
        <v>2115</v>
      </c>
      <c r="AI12" s="50" t="str">
        <f t="shared" si="4"/>
        <v>{"電力名":"C0080South Korea","電力値":50000},</v>
      </c>
    </row>
    <row r="13" spans="1:35" ht="18.649999999999999" customHeight="1" thickBot="1">
      <c r="A13" s="62"/>
      <c r="B13" s="63" t="s">
        <v>2118</v>
      </c>
      <c r="C13" s="64" t="s">
        <v>2119</v>
      </c>
      <c r="D13" s="65"/>
      <c r="E13" s="65"/>
      <c r="I13" s="51">
        <f>select!C21</f>
        <v>0</v>
      </c>
      <c r="J13" s="50">
        <f>select!D21</f>
        <v>0</v>
      </c>
      <c r="M13" s="53"/>
      <c r="N13" s="53"/>
      <c r="O13" s="53"/>
      <c r="P13" s="53"/>
      <c r="Q13" s="53" t="s">
        <v>2114</v>
      </c>
      <c r="R13" s="50" t="str">
        <f t="shared" si="0"/>
        <v>電力名</v>
      </c>
      <c r="S13" s="53" t="s">
        <v>2107</v>
      </c>
      <c r="T13" s="50">
        <f t="shared" si="2"/>
        <v>0</v>
      </c>
      <c r="U13" s="53" t="s">
        <v>2106</v>
      </c>
      <c r="V13" s="50" t="str">
        <f t="shared" si="1"/>
        <v>電力値</v>
      </c>
      <c r="W13" s="53" t="s">
        <v>2108</v>
      </c>
      <c r="X13" s="50">
        <f t="shared" si="3"/>
        <v>0</v>
      </c>
      <c r="Y13" s="53" t="s">
        <v>2115</v>
      </c>
      <c r="AI13" s="50" t="str">
        <f t="shared" si="4"/>
        <v>{"電力名":"0","電力値":0},</v>
      </c>
    </row>
    <row r="14" spans="1:35" ht="18.649999999999999" customHeight="1" thickBot="1">
      <c r="A14" s="62"/>
      <c r="B14" s="63" t="s">
        <v>2118</v>
      </c>
      <c r="C14" s="64" t="s">
        <v>2119</v>
      </c>
      <c r="D14" s="65"/>
      <c r="E14" s="65"/>
      <c r="I14" s="51">
        <f>select!C22</f>
        <v>0</v>
      </c>
      <c r="J14" s="50">
        <f>select!D22</f>
        <v>0</v>
      </c>
      <c r="M14" s="53"/>
      <c r="N14" s="53"/>
      <c r="O14" s="53"/>
      <c r="P14" s="53"/>
      <c r="Q14" s="53" t="s">
        <v>2114</v>
      </c>
      <c r="R14" s="50" t="str">
        <f t="shared" si="0"/>
        <v>電力名</v>
      </c>
      <c r="S14" s="53" t="s">
        <v>2107</v>
      </c>
      <c r="T14" s="50">
        <f t="shared" si="2"/>
        <v>0</v>
      </c>
      <c r="U14" s="53" t="s">
        <v>2106</v>
      </c>
      <c r="V14" s="50" t="str">
        <f t="shared" si="1"/>
        <v>電力値</v>
      </c>
      <c r="W14" s="53" t="s">
        <v>2108</v>
      </c>
      <c r="X14" s="50">
        <f t="shared" si="3"/>
        <v>0</v>
      </c>
      <c r="Y14" s="53" t="s">
        <v>2115</v>
      </c>
      <c r="AI14" s="50" t="str">
        <f t="shared" si="4"/>
        <v>{"電力名":"0","電力値":0},</v>
      </c>
    </row>
    <row r="15" spans="1:35" ht="18.649999999999999" customHeight="1" thickBot="1">
      <c r="A15" s="62"/>
      <c r="B15" s="63" t="s">
        <v>2118</v>
      </c>
      <c r="C15" s="64" t="s">
        <v>2119</v>
      </c>
      <c r="D15" s="65"/>
      <c r="E15" s="65"/>
      <c r="I15" s="51">
        <f>select!C23</f>
        <v>0</v>
      </c>
      <c r="J15" s="50">
        <f>select!D23</f>
        <v>0</v>
      </c>
      <c r="N15" s="53"/>
      <c r="O15" s="53"/>
      <c r="P15" s="53"/>
      <c r="Q15" s="53" t="s">
        <v>2114</v>
      </c>
      <c r="R15" s="50" t="str">
        <f t="shared" si="0"/>
        <v>電力名</v>
      </c>
      <c r="S15" s="53" t="s">
        <v>2107</v>
      </c>
      <c r="T15" s="50">
        <f t="shared" si="2"/>
        <v>0</v>
      </c>
      <c r="U15" s="53" t="s">
        <v>2106</v>
      </c>
      <c r="V15" s="50" t="str">
        <f t="shared" si="1"/>
        <v>電力値</v>
      </c>
      <c r="W15" s="53" t="s">
        <v>2108</v>
      </c>
      <c r="X15" s="50">
        <f t="shared" si="3"/>
        <v>0</v>
      </c>
      <c r="Y15" s="53" t="s">
        <v>2116</v>
      </c>
      <c r="AI15" s="50" t="str">
        <f t="shared" si="4"/>
        <v>{"電力名":"0","電力値":0}],</v>
      </c>
    </row>
    <row r="16" spans="1:35" ht="18.649999999999999" customHeight="1" thickBot="1">
      <c r="A16" s="62" t="s">
        <v>2120</v>
      </c>
      <c r="B16" s="64" t="s">
        <v>114</v>
      </c>
      <c r="C16" s="65" t="s">
        <v>2121</v>
      </c>
      <c r="D16" s="65" t="s">
        <v>34</v>
      </c>
      <c r="E16" s="64" t="s">
        <v>2098</v>
      </c>
      <c r="G16" s="50" t="str">
        <f>A16</f>
        <v>SC3</v>
      </c>
      <c r="H16" s="51" t="str">
        <f>IFERROR(VLOOKUP(select!E40,lang!A$208:B$217,2,0),"")</f>
        <v>購入</v>
      </c>
      <c r="I16" s="50" t="str">
        <f>select!C40</f>
        <v>산소</v>
      </c>
      <c r="J16" s="51" t="str">
        <f ca="1">select!F40</f>
        <v>202902</v>
      </c>
      <c r="K16" s="50">
        <f>select!D40</f>
        <v>8.7999999999999995E-2</v>
      </c>
      <c r="M16" s="53" t="s">
        <v>2104</v>
      </c>
      <c r="N16" s="53" t="str">
        <f>A16</f>
        <v>SC3</v>
      </c>
      <c r="O16" s="53" t="s">
        <v>2113</v>
      </c>
      <c r="P16" s="53"/>
      <c r="Q16" s="53" t="s">
        <v>2114</v>
      </c>
      <c r="R16" s="50" t="str">
        <f t="shared" si="0"/>
        <v>カテゴリー</v>
      </c>
      <c r="S16" s="53" t="s">
        <v>2107</v>
      </c>
      <c r="T16" s="53" t="str">
        <f t="shared" ref="T16:T47" si="5">H16</f>
        <v>購入</v>
      </c>
      <c r="U16" s="53" t="s">
        <v>2106</v>
      </c>
      <c r="V16" s="50" t="str">
        <f t="shared" si="1"/>
        <v>名称</v>
      </c>
      <c r="W16" s="53" t="s">
        <v>2107</v>
      </c>
      <c r="X16" s="50" t="str">
        <f t="shared" ref="X16:X47" si="6">I16</f>
        <v>산소</v>
      </c>
      <c r="Y16" s="53" t="s">
        <v>2106</v>
      </c>
      <c r="Z16" s="50" t="str">
        <f t="shared" ref="Z16:Z47" si="7">D16</f>
        <v>コード</v>
      </c>
      <c r="AA16" s="53" t="s">
        <v>2107</v>
      </c>
      <c r="AB16" s="50" t="str">
        <f t="shared" ref="AB16:AB47" ca="1" si="8">J16</f>
        <v>202902</v>
      </c>
      <c r="AC16" s="53" t="s">
        <v>2106</v>
      </c>
      <c r="AD16" s="50" t="s">
        <v>2098</v>
      </c>
      <c r="AE16" s="53" t="s">
        <v>2108</v>
      </c>
      <c r="AF16" s="53">
        <f t="shared" ref="AF16:AF47" si="9">K16</f>
        <v>8.7999999999999995E-2</v>
      </c>
      <c r="AG16" s="53" t="s">
        <v>2115</v>
      </c>
      <c r="AH16" s="53"/>
      <c r="AI16" s="50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"SC3":[{"カテゴリー":"購入","名称":"산소","コード":"202902","値":0.088},</v>
      </c>
    </row>
    <row r="17" spans="1:35" ht="18.649999999999999" customHeight="1" thickBot="1">
      <c r="A17" s="62"/>
      <c r="B17" s="64" t="s">
        <v>114</v>
      </c>
      <c r="C17" s="65" t="s">
        <v>2121</v>
      </c>
      <c r="D17" s="65" t="s">
        <v>34</v>
      </c>
      <c r="E17" s="64" t="s">
        <v>2098</v>
      </c>
      <c r="H17" s="51" t="str">
        <f>IFERROR(VLOOKUP(select!E41,lang!A$208:B$217,2,0),"")</f>
        <v>購入</v>
      </c>
      <c r="I17" s="50" t="str">
        <f>select!C41</f>
        <v>碍子</v>
      </c>
      <c r="J17" s="51" t="str">
        <f ca="1">select!F41</f>
        <v>253101</v>
      </c>
      <c r="K17" s="50">
        <f>select!D41</f>
        <v>2E-3</v>
      </c>
      <c r="M17" s="53"/>
      <c r="N17" s="53"/>
      <c r="Q17" s="53" t="s">
        <v>2114</v>
      </c>
      <c r="R17" s="50" t="str">
        <f t="shared" si="0"/>
        <v>カテゴリー</v>
      </c>
      <c r="S17" s="53" t="s">
        <v>2107</v>
      </c>
      <c r="T17" s="53" t="str">
        <f t="shared" si="5"/>
        <v>購入</v>
      </c>
      <c r="U17" s="53" t="s">
        <v>2106</v>
      </c>
      <c r="V17" s="50" t="str">
        <f t="shared" si="1"/>
        <v>名称</v>
      </c>
      <c r="W17" s="53" t="s">
        <v>2107</v>
      </c>
      <c r="X17" s="50" t="str">
        <f t="shared" si="6"/>
        <v>碍子</v>
      </c>
      <c r="Y17" s="53" t="s">
        <v>2106</v>
      </c>
      <c r="Z17" s="50" t="str">
        <f t="shared" si="7"/>
        <v>コード</v>
      </c>
      <c r="AA17" s="53" t="s">
        <v>2107</v>
      </c>
      <c r="AB17" s="50" t="str">
        <f t="shared" ca="1" si="8"/>
        <v>253101</v>
      </c>
      <c r="AC17" s="53" t="s">
        <v>2106</v>
      </c>
      <c r="AD17" s="50" t="s">
        <v>2098</v>
      </c>
      <c r="AE17" s="53" t="s">
        <v>2108</v>
      </c>
      <c r="AF17" s="53">
        <f t="shared" si="9"/>
        <v>2E-3</v>
      </c>
      <c r="AG17" s="53" t="s">
        <v>2115</v>
      </c>
      <c r="AH17" s="53"/>
      <c r="AI17" s="50" t="str">
        <f t="shared" ca="1" si="10"/>
        <v>{"カテゴリー":"購入","名称":"碍子","コード":"253101","値":0.002},</v>
      </c>
    </row>
    <row r="18" spans="1:35" ht="18.649999999999999" customHeight="1" thickBot="1">
      <c r="A18" s="62"/>
      <c r="B18" s="64" t="s">
        <v>114</v>
      </c>
      <c r="C18" s="65" t="s">
        <v>2121</v>
      </c>
      <c r="D18" s="65" t="s">
        <v>34</v>
      </c>
      <c r="E18" s="64" t="s">
        <v>2098</v>
      </c>
      <c r="H18" s="51" t="str">
        <f>IFERROR(VLOOKUP(select!E42,lang!A$208:B$217,2,0),"")</f>
        <v>購入</v>
      </c>
      <c r="I18" s="50" t="str">
        <f>select!C42</f>
        <v>철판</v>
      </c>
      <c r="J18" s="51" t="str">
        <f ca="1">select!F42</f>
        <v>262301</v>
      </c>
      <c r="K18" s="50">
        <f>select!D42</f>
        <v>1E-3</v>
      </c>
      <c r="O18" s="53"/>
      <c r="P18" s="53"/>
      <c r="Q18" s="53" t="s">
        <v>2114</v>
      </c>
      <c r="R18" s="50" t="str">
        <f t="shared" si="0"/>
        <v>カテゴリー</v>
      </c>
      <c r="S18" s="53" t="s">
        <v>2107</v>
      </c>
      <c r="T18" s="53" t="str">
        <f t="shared" si="5"/>
        <v>購入</v>
      </c>
      <c r="U18" s="53" t="s">
        <v>2106</v>
      </c>
      <c r="V18" s="50" t="str">
        <f t="shared" si="1"/>
        <v>名称</v>
      </c>
      <c r="W18" s="53" t="s">
        <v>2107</v>
      </c>
      <c r="X18" s="50" t="str">
        <f t="shared" si="6"/>
        <v>철판</v>
      </c>
      <c r="Y18" s="53" t="s">
        <v>2106</v>
      </c>
      <c r="Z18" s="50" t="str">
        <f t="shared" si="7"/>
        <v>コード</v>
      </c>
      <c r="AA18" s="53" t="s">
        <v>2107</v>
      </c>
      <c r="AB18" s="50" t="str">
        <f t="shared" ca="1" si="8"/>
        <v>262301</v>
      </c>
      <c r="AC18" s="53" t="s">
        <v>2106</v>
      </c>
      <c r="AD18" s="50" t="s">
        <v>2098</v>
      </c>
      <c r="AE18" s="53" t="s">
        <v>2108</v>
      </c>
      <c r="AF18" s="53">
        <f t="shared" si="9"/>
        <v>1E-3</v>
      </c>
      <c r="AG18" s="53" t="s">
        <v>2115</v>
      </c>
      <c r="AH18" s="53"/>
      <c r="AI18" s="50" t="str">
        <f t="shared" ca="1" si="10"/>
        <v>{"カテゴリー":"購入","名称":"철판","コード":"262301","値":0.001},</v>
      </c>
    </row>
    <row r="19" spans="1:35" ht="18.649999999999999" customHeight="1" thickBot="1">
      <c r="A19" s="62"/>
      <c r="B19" s="64" t="s">
        <v>114</v>
      </c>
      <c r="C19" s="65" t="s">
        <v>2121</v>
      </c>
      <c r="D19" s="65" t="s">
        <v>34</v>
      </c>
      <c r="E19" s="64" t="s">
        <v>2098</v>
      </c>
      <c r="H19" s="51" t="str">
        <f>IFERROR(VLOOKUP(select!E43,lang!A$208:B$217,2,0),"")</f>
        <v>購入</v>
      </c>
      <c r="I19" s="50" t="str">
        <f>select!C43</f>
        <v>전자부품</v>
      </c>
      <c r="J19" s="51" t="str">
        <f ca="1">select!F43</f>
        <v>329902</v>
      </c>
      <c r="K19" s="50">
        <f>select!D43</f>
        <v>3.0000000000000001E-3</v>
      </c>
      <c r="Q19" s="53" t="s">
        <v>2114</v>
      </c>
      <c r="R19" s="50" t="str">
        <f t="shared" si="0"/>
        <v>カテゴリー</v>
      </c>
      <c r="S19" s="53" t="s">
        <v>2107</v>
      </c>
      <c r="T19" s="53" t="str">
        <f t="shared" si="5"/>
        <v>購入</v>
      </c>
      <c r="U19" s="53" t="s">
        <v>2106</v>
      </c>
      <c r="V19" s="50" t="str">
        <f t="shared" si="1"/>
        <v>名称</v>
      </c>
      <c r="W19" s="53" t="s">
        <v>2107</v>
      </c>
      <c r="X19" s="50" t="str">
        <f t="shared" si="6"/>
        <v>전자부품</v>
      </c>
      <c r="Y19" s="53" t="s">
        <v>2106</v>
      </c>
      <c r="Z19" s="50" t="str">
        <f t="shared" si="7"/>
        <v>コード</v>
      </c>
      <c r="AA19" s="53" t="s">
        <v>2107</v>
      </c>
      <c r="AB19" s="50" t="str">
        <f t="shared" ca="1" si="8"/>
        <v>329902</v>
      </c>
      <c r="AC19" s="53" t="s">
        <v>2106</v>
      </c>
      <c r="AD19" s="50" t="s">
        <v>2098</v>
      </c>
      <c r="AE19" s="53" t="s">
        <v>2108</v>
      </c>
      <c r="AF19" s="53">
        <f t="shared" si="9"/>
        <v>3.0000000000000001E-3</v>
      </c>
      <c r="AG19" s="53" t="s">
        <v>2115</v>
      </c>
      <c r="AH19" s="53"/>
      <c r="AI19" s="50" t="str">
        <f t="shared" ca="1" si="10"/>
        <v>{"カテゴリー":"購入","名称":"전자부품","コード":"329902","値":0.003},</v>
      </c>
    </row>
    <row r="20" spans="1:35" ht="18.649999999999999" customHeight="1" thickBot="1">
      <c r="A20" s="62"/>
      <c r="B20" s="64" t="s">
        <v>114</v>
      </c>
      <c r="C20" s="65" t="s">
        <v>2121</v>
      </c>
      <c r="D20" s="65" t="s">
        <v>34</v>
      </c>
      <c r="E20" s="64" t="s">
        <v>2098</v>
      </c>
      <c r="H20" s="51" t="str">
        <f>IFERROR(VLOOKUP(select!E44,lang!A$208:B$217,2,0),"")</f>
        <v>役務</v>
      </c>
      <c r="I20" s="50" t="str">
        <f>select!C44</f>
        <v>먼지 처리</v>
      </c>
      <c r="J20" s="51" t="str">
        <f ca="1">select!F44</f>
        <v>481102</v>
      </c>
      <c r="K20" s="50">
        <f>select!D44</f>
        <v>1.7</v>
      </c>
      <c r="Q20" s="53" t="s">
        <v>2114</v>
      </c>
      <c r="R20" s="50" t="str">
        <f t="shared" si="0"/>
        <v>カテゴリー</v>
      </c>
      <c r="S20" s="53" t="s">
        <v>2107</v>
      </c>
      <c r="T20" s="53" t="str">
        <f t="shared" si="5"/>
        <v>役務</v>
      </c>
      <c r="U20" s="53" t="s">
        <v>2106</v>
      </c>
      <c r="V20" s="50" t="str">
        <f t="shared" si="1"/>
        <v>名称</v>
      </c>
      <c r="W20" s="53" t="s">
        <v>2107</v>
      </c>
      <c r="X20" s="50" t="str">
        <f t="shared" si="6"/>
        <v>먼지 처리</v>
      </c>
      <c r="Y20" s="53" t="s">
        <v>2106</v>
      </c>
      <c r="Z20" s="50" t="str">
        <f t="shared" si="7"/>
        <v>コード</v>
      </c>
      <c r="AA20" s="53" t="s">
        <v>2107</v>
      </c>
      <c r="AB20" s="50" t="str">
        <f t="shared" ca="1" si="8"/>
        <v>481102</v>
      </c>
      <c r="AC20" s="53" t="s">
        <v>2106</v>
      </c>
      <c r="AD20" s="50" t="s">
        <v>2098</v>
      </c>
      <c r="AE20" s="53" t="s">
        <v>2108</v>
      </c>
      <c r="AF20" s="53">
        <f t="shared" si="9"/>
        <v>1.7</v>
      </c>
      <c r="AG20" s="53" t="s">
        <v>2115</v>
      </c>
      <c r="AH20" s="53"/>
      <c r="AI20" s="50" t="str">
        <f t="shared" ca="1" si="10"/>
        <v>{"カテゴリー":"役務","名称":"먼지 처리","コード":"481102","値":1.7},</v>
      </c>
    </row>
    <row r="21" spans="1:35" ht="18.649999999999999" customHeight="1" thickBot="1">
      <c r="A21" s="62"/>
      <c r="B21" s="64" t="s">
        <v>114</v>
      </c>
      <c r="C21" s="65" t="s">
        <v>2121</v>
      </c>
      <c r="D21" s="65" t="s">
        <v>34</v>
      </c>
      <c r="E21" s="64" t="s">
        <v>2098</v>
      </c>
      <c r="H21" s="51" t="str">
        <f>IFERROR(VLOOKUP(select!E45,lang!A$208:B$217,2,0),"")</f>
        <v>設備</v>
      </c>
      <c r="I21" s="50" t="str">
        <f>select!C45</f>
        <v>공장설비</v>
      </c>
      <c r="J21" s="51" t="str">
        <f ca="1">select!F45</f>
        <v>411202</v>
      </c>
      <c r="K21" s="50">
        <f>select!D45</f>
        <v>12</v>
      </c>
      <c r="Q21" s="53" t="s">
        <v>2114</v>
      </c>
      <c r="R21" s="50" t="str">
        <f t="shared" si="0"/>
        <v>カテゴリー</v>
      </c>
      <c r="S21" s="53" t="s">
        <v>2107</v>
      </c>
      <c r="T21" s="53" t="str">
        <f t="shared" si="5"/>
        <v>設備</v>
      </c>
      <c r="U21" s="53" t="s">
        <v>2106</v>
      </c>
      <c r="V21" s="50" t="str">
        <f t="shared" si="1"/>
        <v>名称</v>
      </c>
      <c r="W21" s="53" t="s">
        <v>2107</v>
      </c>
      <c r="X21" s="50" t="str">
        <f t="shared" si="6"/>
        <v>공장설비</v>
      </c>
      <c r="Y21" s="53" t="s">
        <v>2106</v>
      </c>
      <c r="Z21" s="50" t="str">
        <f t="shared" si="7"/>
        <v>コード</v>
      </c>
      <c r="AA21" s="53" t="s">
        <v>2107</v>
      </c>
      <c r="AB21" s="50" t="str">
        <f t="shared" ca="1" si="8"/>
        <v>411202</v>
      </c>
      <c r="AC21" s="53" t="s">
        <v>2106</v>
      </c>
      <c r="AD21" s="50" t="s">
        <v>2098</v>
      </c>
      <c r="AE21" s="53" t="s">
        <v>2108</v>
      </c>
      <c r="AF21" s="53">
        <f t="shared" si="9"/>
        <v>12</v>
      </c>
      <c r="AG21" s="53" t="s">
        <v>2115</v>
      </c>
      <c r="AH21" s="53"/>
      <c r="AI21" s="50" t="str">
        <f t="shared" ca="1" si="10"/>
        <v>{"カテゴリー":"設備","名称":"공장설비","コード":"411202","値":12},</v>
      </c>
    </row>
    <row r="22" spans="1:35" ht="18.649999999999999" customHeight="1" thickBot="1">
      <c r="A22" s="62"/>
      <c r="B22" s="64" t="s">
        <v>114</v>
      </c>
      <c r="C22" s="65" t="s">
        <v>2121</v>
      </c>
      <c r="D22" s="65" t="s">
        <v>34</v>
      </c>
      <c r="E22" s="64" t="s">
        <v>2098</v>
      </c>
      <c r="H22" s="51" t="str">
        <f>IFERROR(VLOOKUP(select!E46,lang!A$208:B$217,2,0),"")</f>
        <v>入荷輸送</v>
      </c>
      <c r="I22" s="50" t="str">
        <f>select!C46</f>
        <v>입하 운송비</v>
      </c>
      <c r="J22" s="51" t="str">
        <f ca="1">select!F46</f>
        <v>572201</v>
      </c>
      <c r="K22" s="50">
        <f>select!D46</f>
        <v>2</v>
      </c>
      <c r="P22" s="53"/>
      <c r="Q22" s="53" t="s">
        <v>2114</v>
      </c>
      <c r="R22" s="50" t="str">
        <f t="shared" si="0"/>
        <v>カテゴリー</v>
      </c>
      <c r="S22" s="53" t="s">
        <v>2107</v>
      </c>
      <c r="T22" s="53" t="str">
        <f t="shared" si="5"/>
        <v>入荷輸送</v>
      </c>
      <c r="U22" s="53" t="s">
        <v>2106</v>
      </c>
      <c r="V22" s="50" t="str">
        <f t="shared" si="1"/>
        <v>名称</v>
      </c>
      <c r="W22" s="53" t="s">
        <v>2107</v>
      </c>
      <c r="X22" s="50" t="str">
        <f t="shared" si="6"/>
        <v>입하 운송비</v>
      </c>
      <c r="Y22" s="53" t="s">
        <v>2106</v>
      </c>
      <c r="Z22" s="50" t="str">
        <f t="shared" si="7"/>
        <v>コード</v>
      </c>
      <c r="AA22" s="53" t="s">
        <v>2107</v>
      </c>
      <c r="AB22" s="50" t="str">
        <f t="shared" ca="1" si="8"/>
        <v>572201</v>
      </c>
      <c r="AC22" s="53" t="s">
        <v>2106</v>
      </c>
      <c r="AD22" s="50" t="s">
        <v>2098</v>
      </c>
      <c r="AE22" s="53" t="s">
        <v>2108</v>
      </c>
      <c r="AF22" s="53">
        <f t="shared" si="9"/>
        <v>2</v>
      </c>
      <c r="AG22" s="53" t="s">
        <v>2115</v>
      </c>
      <c r="AH22" s="53"/>
      <c r="AI22" s="50" t="str">
        <f t="shared" ca="1" si="10"/>
        <v>{"カテゴリー":"入荷輸送","名称":"입하 운송비","コード":"572201","値":2},</v>
      </c>
    </row>
    <row r="23" spans="1:35" ht="18.649999999999999" customHeight="1" thickBot="1">
      <c r="A23" s="62"/>
      <c r="B23" s="64" t="s">
        <v>114</v>
      </c>
      <c r="C23" s="65" t="s">
        <v>2121</v>
      </c>
      <c r="D23" s="65" t="s">
        <v>34</v>
      </c>
      <c r="E23" s="64" t="s">
        <v>2098</v>
      </c>
      <c r="H23" s="51" t="str">
        <f>IFERROR(VLOOKUP(select!E47,lang!A$208:B$217,2,0),"")</f>
        <v>出荷輸送</v>
      </c>
      <c r="I23" s="50" t="str">
        <f>select!C47</f>
        <v>배송비</v>
      </c>
      <c r="J23" s="51" t="str">
        <f ca="1">select!F47</f>
        <v>576101</v>
      </c>
      <c r="K23" s="50">
        <f>select!D47</f>
        <v>10</v>
      </c>
      <c r="Q23" s="53" t="s">
        <v>2114</v>
      </c>
      <c r="R23" s="50" t="str">
        <f t="shared" si="0"/>
        <v>カテゴリー</v>
      </c>
      <c r="S23" s="53" t="s">
        <v>2107</v>
      </c>
      <c r="T23" s="53" t="str">
        <f t="shared" si="5"/>
        <v>出荷輸送</v>
      </c>
      <c r="U23" s="53" t="s">
        <v>2106</v>
      </c>
      <c r="V23" s="50" t="str">
        <f t="shared" si="1"/>
        <v>名称</v>
      </c>
      <c r="W23" s="53" t="s">
        <v>2107</v>
      </c>
      <c r="X23" s="50" t="str">
        <f t="shared" si="6"/>
        <v>배송비</v>
      </c>
      <c r="Y23" s="53" t="s">
        <v>2106</v>
      </c>
      <c r="Z23" s="50" t="str">
        <f t="shared" si="7"/>
        <v>コード</v>
      </c>
      <c r="AA23" s="53" t="s">
        <v>2107</v>
      </c>
      <c r="AB23" s="50" t="str">
        <f t="shared" ca="1" si="8"/>
        <v>576101</v>
      </c>
      <c r="AC23" s="53" t="s">
        <v>2106</v>
      </c>
      <c r="AD23" s="50" t="s">
        <v>2098</v>
      </c>
      <c r="AE23" s="53" t="s">
        <v>2108</v>
      </c>
      <c r="AF23" s="53">
        <f t="shared" si="9"/>
        <v>10</v>
      </c>
      <c r="AG23" s="53" t="s">
        <v>2115</v>
      </c>
      <c r="AH23" s="53"/>
      <c r="AI23" s="50" t="str">
        <f t="shared" ca="1" si="10"/>
        <v>{"カテゴリー":"出荷輸送","名称":"배송비","コード":"576101","値":10},</v>
      </c>
    </row>
    <row r="24" spans="1:35" ht="18.649999999999999" customHeight="1" thickBot="1">
      <c r="A24" s="62"/>
      <c r="B24" s="64" t="s">
        <v>114</v>
      </c>
      <c r="C24" s="65" t="s">
        <v>2121</v>
      </c>
      <c r="D24" s="65" t="s">
        <v>34</v>
      </c>
      <c r="E24" s="64" t="s">
        <v>2098</v>
      </c>
      <c r="H24" s="51" t="str">
        <f>IFERROR(VLOOKUP(select!E48,lang!A$208:B$217,2,0),"")</f>
        <v>出張費</v>
      </c>
      <c r="I24" s="50" t="str">
        <f>select!C48</f>
        <v>출장 여비</v>
      </c>
      <c r="J24" s="51" t="str">
        <f ca="1">select!F48</f>
        <v>573101</v>
      </c>
      <c r="K24" s="50">
        <f>select!D48</f>
        <v>1.2</v>
      </c>
      <c r="Q24" s="53" t="s">
        <v>2114</v>
      </c>
      <c r="R24" s="50" t="str">
        <f t="shared" si="0"/>
        <v>カテゴリー</v>
      </c>
      <c r="S24" s="53" t="s">
        <v>2107</v>
      </c>
      <c r="T24" s="53" t="str">
        <f t="shared" si="5"/>
        <v>出張費</v>
      </c>
      <c r="U24" s="53" t="s">
        <v>2106</v>
      </c>
      <c r="V24" s="50" t="str">
        <f t="shared" si="1"/>
        <v>名称</v>
      </c>
      <c r="W24" s="53" t="s">
        <v>2107</v>
      </c>
      <c r="X24" s="50" t="str">
        <f t="shared" si="6"/>
        <v>출장 여비</v>
      </c>
      <c r="Y24" s="53" t="s">
        <v>2106</v>
      </c>
      <c r="Z24" s="50" t="str">
        <f t="shared" si="7"/>
        <v>コード</v>
      </c>
      <c r="AA24" s="53" t="s">
        <v>2107</v>
      </c>
      <c r="AB24" s="50" t="str">
        <f t="shared" ca="1" si="8"/>
        <v>573101</v>
      </c>
      <c r="AC24" s="53" t="s">
        <v>2106</v>
      </c>
      <c r="AD24" s="50" t="s">
        <v>2098</v>
      </c>
      <c r="AE24" s="53" t="s">
        <v>2108</v>
      </c>
      <c r="AF24" s="53">
        <f t="shared" si="9"/>
        <v>1.2</v>
      </c>
      <c r="AG24" s="53" t="s">
        <v>2115</v>
      </c>
      <c r="AH24" s="53"/>
      <c r="AI24" s="50" t="str">
        <f t="shared" ca="1" si="10"/>
        <v>{"カテゴリー":"出張費","名称":"출장 여비","コード":"573101","値":1.2},</v>
      </c>
    </row>
    <row r="25" spans="1:35" ht="18.649999999999999" customHeight="1" thickBot="1">
      <c r="A25" s="62"/>
      <c r="B25" s="64" t="s">
        <v>114</v>
      </c>
      <c r="C25" s="65" t="s">
        <v>2121</v>
      </c>
      <c r="D25" s="65" t="s">
        <v>34</v>
      </c>
      <c r="E25" s="64" t="s">
        <v>2098</v>
      </c>
      <c r="H25" s="51" t="str">
        <f>IFERROR(VLOOKUP(select!E49,lang!A$208:B$217,2,0),"")</f>
        <v>通勤費</v>
      </c>
      <c r="I25" s="50" t="str">
        <f>select!C49</f>
        <v>통근 수당</v>
      </c>
      <c r="J25" s="51" t="str">
        <f ca="1">select!F49</f>
        <v>572101</v>
      </c>
      <c r="K25" s="50">
        <f>select!D49</f>
        <v>1.5</v>
      </c>
      <c r="Q25" s="53" t="s">
        <v>2114</v>
      </c>
      <c r="R25" s="50" t="str">
        <f t="shared" si="0"/>
        <v>カテゴリー</v>
      </c>
      <c r="S25" s="53" t="s">
        <v>2107</v>
      </c>
      <c r="T25" s="53" t="str">
        <f t="shared" si="5"/>
        <v>通勤費</v>
      </c>
      <c r="U25" s="53" t="s">
        <v>2106</v>
      </c>
      <c r="V25" s="50" t="str">
        <f t="shared" si="1"/>
        <v>名称</v>
      </c>
      <c r="W25" s="53" t="s">
        <v>2107</v>
      </c>
      <c r="X25" s="50" t="str">
        <f t="shared" si="6"/>
        <v>통근 수당</v>
      </c>
      <c r="Y25" s="53" t="s">
        <v>2106</v>
      </c>
      <c r="Z25" s="50" t="str">
        <f t="shared" si="7"/>
        <v>コード</v>
      </c>
      <c r="AA25" s="53" t="s">
        <v>2107</v>
      </c>
      <c r="AB25" s="50" t="str">
        <f t="shared" ca="1" si="8"/>
        <v>572101</v>
      </c>
      <c r="AC25" s="53" t="s">
        <v>2106</v>
      </c>
      <c r="AD25" s="50" t="s">
        <v>2098</v>
      </c>
      <c r="AE25" s="53" t="s">
        <v>2108</v>
      </c>
      <c r="AF25" s="53">
        <f t="shared" si="9"/>
        <v>1.5</v>
      </c>
      <c r="AG25" s="53" t="s">
        <v>2115</v>
      </c>
      <c r="AH25" s="53"/>
      <c r="AI25" s="50" t="str">
        <f t="shared" ca="1" si="10"/>
        <v>{"カテゴリー":"通勤費","名称":"통근 수당","コード":"572101","値":1.5},</v>
      </c>
    </row>
    <row r="26" spans="1:35" ht="18.649999999999999" customHeight="1" thickBot="1">
      <c r="A26" s="62"/>
      <c r="B26" s="64" t="s">
        <v>114</v>
      </c>
      <c r="C26" s="65" t="s">
        <v>2121</v>
      </c>
      <c r="D26" s="65" t="s">
        <v>34</v>
      </c>
      <c r="E26" s="64" t="s">
        <v>2098</v>
      </c>
      <c r="H26" s="51" t="str">
        <f>IFERROR(VLOOKUP(select!E50,lang!A$208:B$217,2,0),"")</f>
        <v>投資</v>
      </c>
      <c r="I26" s="50" t="str">
        <f>select!C50</f>
        <v>투자</v>
      </c>
      <c r="J26" s="51" t="str">
        <f ca="1">select!F50</f>
        <v>531101</v>
      </c>
      <c r="K26" s="50">
        <f>select!D50</f>
        <v>10</v>
      </c>
      <c r="Q26" s="53" t="s">
        <v>2114</v>
      </c>
      <c r="R26" s="50" t="str">
        <f t="shared" si="0"/>
        <v>カテゴリー</v>
      </c>
      <c r="S26" s="53" t="s">
        <v>2107</v>
      </c>
      <c r="T26" s="53" t="str">
        <f t="shared" si="5"/>
        <v>投資</v>
      </c>
      <c r="U26" s="53" t="s">
        <v>2106</v>
      </c>
      <c r="V26" s="50" t="str">
        <f t="shared" si="1"/>
        <v>名称</v>
      </c>
      <c r="W26" s="53" t="s">
        <v>2107</v>
      </c>
      <c r="X26" s="50" t="str">
        <f t="shared" si="6"/>
        <v>투자</v>
      </c>
      <c r="Y26" s="53" t="s">
        <v>2106</v>
      </c>
      <c r="Z26" s="50" t="str">
        <f t="shared" si="7"/>
        <v>コード</v>
      </c>
      <c r="AA26" s="53" t="s">
        <v>2107</v>
      </c>
      <c r="AB26" s="50" t="str">
        <f t="shared" ca="1" si="8"/>
        <v>531101</v>
      </c>
      <c r="AC26" s="53" t="s">
        <v>2106</v>
      </c>
      <c r="AD26" s="50" t="s">
        <v>2098</v>
      </c>
      <c r="AE26" s="53" t="s">
        <v>2108</v>
      </c>
      <c r="AF26" s="53">
        <f t="shared" si="9"/>
        <v>10</v>
      </c>
      <c r="AG26" s="53" t="s">
        <v>2115</v>
      </c>
      <c r="AH26" s="53"/>
      <c r="AI26" s="50" t="str">
        <f t="shared" ca="1" si="10"/>
        <v>{"カテゴリー":"投資","名称":"투자","コード":"531101","値":10},</v>
      </c>
    </row>
    <row r="27" spans="1:35" ht="18.649999999999999" customHeight="1" thickBot="1">
      <c r="A27" s="62"/>
      <c r="B27" s="64" t="s">
        <v>114</v>
      </c>
      <c r="C27" s="65" t="s">
        <v>2121</v>
      </c>
      <c r="D27" s="65" t="s">
        <v>34</v>
      </c>
      <c r="E27" s="64" t="s">
        <v>2098</v>
      </c>
      <c r="H27" s="51" t="str">
        <f>IFERROR(VLOOKUP(select!E51,lang!A$208:B$217,2,0),"")</f>
        <v>購入</v>
      </c>
      <c r="I27" s="50" t="str">
        <f>select!C51</f>
        <v>비품</v>
      </c>
      <c r="J27" s="51" t="str">
        <f ca="1">select!F51</f>
        <v>291201</v>
      </c>
      <c r="K27" s="50">
        <f>select!D51</f>
        <v>20</v>
      </c>
      <c r="Q27" s="53" t="s">
        <v>2114</v>
      </c>
      <c r="R27" s="50" t="str">
        <f t="shared" si="0"/>
        <v>カテゴリー</v>
      </c>
      <c r="S27" s="53" t="s">
        <v>2107</v>
      </c>
      <c r="T27" s="53" t="str">
        <f t="shared" si="5"/>
        <v>購入</v>
      </c>
      <c r="U27" s="53" t="s">
        <v>2106</v>
      </c>
      <c r="V27" s="50" t="str">
        <f t="shared" si="1"/>
        <v>名称</v>
      </c>
      <c r="W27" s="53" t="s">
        <v>2107</v>
      </c>
      <c r="X27" s="50" t="str">
        <f t="shared" si="6"/>
        <v>비품</v>
      </c>
      <c r="Y27" s="53" t="s">
        <v>2106</v>
      </c>
      <c r="Z27" s="50" t="str">
        <f t="shared" si="7"/>
        <v>コード</v>
      </c>
      <c r="AA27" s="53" t="s">
        <v>2107</v>
      </c>
      <c r="AB27" s="50" t="str">
        <f t="shared" ca="1" si="8"/>
        <v>291201</v>
      </c>
      <c r="AC27" s="53" t="s">
        <v>2106</v>
      </c>
      <c r="AD27" s="50" t="s">
        <v>2098</v>
      </c>
      <c r="AE27" s="53" t="s">
        <v>2108</v>
      </c>
      <c r="AF27" s="53">
        <f t="shared" si="9"/>
        <v>20</v>
      </c>
      <c r="AG27" s="53" t="s">
        <v>2115</v>
      </c>
      <c r="AH27" s="53"/>
      <c r="AI27" s="50" t="str">
        <f t="shared" ca="1" si="10"/>
        <v>{"カテゴリー":"購入","名称":"비품","コード":"291201","値":20},</v>
      </c>
    </row>
    <row r="28" spans="1:35" ht="18.649999999999999" customHeight="1" thickBot="1">
      <c r="A28" s="62"/>
      <c r="B28" s="64" t="s">
        <v>114</v>
      </c>
      <c r="C28" s="65" t="s">
        <v>2121</v>
      </c>
      <c r="D28" s="65" t="s">
        <v>34</v>
      </c>
      <c r="E28" s="64" t="s">
        <v>2098</v>
      </c>
      <c r="H28" s="51" t="str">
        <f>IFERROR(VLOOKUP(select!E52,lang!A$208:B$217,2,0),"")</f>
        <v/>
      </c>
      <c r="I28" s="50">
        <f>select!C52</f>
        <v>0</v>
      </c>
      <c r="J28" s="51" t="str">
        <f ca="1">select!F52</f>
        <v/>
      </c>
      <c r="K28" s="50">
        <f>select!D52</f>
        <v>0</v>
      </c>
      <c r="Q28" s="53" t="s">
        <v>2114</v>
      </c>
      <c r="R28" s="50" t="str">
        <f t="shared" si="0"/>
        <v>カテゴリー</v>
      </c>
      <c r="S28" s="53" t="s">
        <v>2107</v>
      </c>
      <c r="T28" s="53" t="str">
        <f t="shared" si="5"/>
        <v/>
      </c>
      <c r="U28" s="53" t="s">
        <v>2106</v>
      </c>
      <c r="V28" s="50" t="str">
        <f t="shared" si="1"/>
        <v>名称</v>
      </c>
      <c r="W28" s="53" t="s">
        <v>2107</v>
      </c>
      <c r="X28" s="50">
        <f t="shared" si="6"/>
        <v>0</v>
      </c>
      <c r="Y28" s="53" t="s">
        <v>2106</v>
      </c>
      <c r="Z28" s="50" t="str">
        <f t="shared" si="7"/>
        <v>コード</v>
      </c>
      <c r="AA28" s="53" t="s">
        <v>2107</v>
      </c>
      <c r="AB28" s="50" t="str">
        <f t="shared" ca="1" si="8"/>
        <v/>
      </c>
      <c r="AC28" s="53" t="s">
        <v>2106</v>
      </c>
      <c r="AD28" s="50" t="s">
        <v>2098</v>
      </c>
      <c r="AE28" s="53" t="s">
        <v>2108</v>
      </c>
      <c r="AF28" s="53">
        <f t="shared" si="9"/>
        <v>0</v>
      </c>
      <c r="AG28" s="53" t="s">
        <v>2115</v>
      </c>
      <c r="AH28" s="53"/>
      <c r="AI28" s="50" t="str">
        <f t="shared" ca="1" si="10"/>
        <v>{"カテゴリー":"","名称":"0","コード":"","値":0},</v>
      </c>
    </row>
    <row r="29" spans="1:35" ht="18.649999999999999" customHeight="1" thickBot="1">
      <c r="A29" s="62"/>
      <c r="B29" s="64" t="s">
        <v>114</v>
      </c>
      <c r="C29" s="65" t="s">
        <v>2121</v>
      </c>
      <c r="D29" s="65" t="s">
        <v>34</v>
      </c>
      <c r="E29" s="64" t="s">
        <v>2098</v>
      </c>
      <c r="H29" s="51" t="str">
        <f>IFERROR(VLOOKUP(select!E53,lang!A$208:B$217,2,0),"")</f>
        <v/>
      </c>
      <c r="I29" s="50">
        <f>select!C53</f>
        <v>0</v>
      </c>
      <c r="J29" s="51" t="str">
        <f ca="1">select!F53</f>
        <v/>
      </c>
      <c r="K29" s="50">
        <f>select!D53</f>
        <v>0</v>
      </c>
      <c r="Q29" s="53" t="s">
        <v>2114</v>
      </c>
      <c r="R29" s="50" t="str">
        <f t="shared" si="0"/>
        <v>カテゴリー</v>
      </c>
      <c r="S29" s="53" t="s">
        <v>2107</v>
      </c>
      <c r="T29" s="53" t="str">
        <f t="shared" si="5"/>
        <v/>
      </c>
      <c r="U29" s="53" t="s">
        <v>2106</v>
      </c>
      <c r="V29" s="50" t="str">
        <f t="shared" si="1"/>
        <v>名称</v>
      </c>
      <c r="W29" s="53" t="s">
        <v>2107</v>
      </c>
      <c r="X29" s="50">
        <f t="shared" si="6"/>
        <v>0</v>
      </c>
      <c r="Y29" s="53" t="s">
        <v>2106</v>
      </c>
      <c r="Z29" s="50" t="str">
        <f t="shared" si="7"/>
        <v>コード</v>
      </c>
      <c r="AA29" s="53" t="s">
        <v>2107</v>
      </c>
      <c r="AB29" s="50" t="str">
        <f t="shared" ca="1" si="8"/>
        <v/>
      </c>
      <c r="AC29" s="53" t="s">
        <v>2106</v>
      </c>
      <c r="AD29" s="50" t="s">
        <v>2098</v>
      </c>
      <c r="AE29" s="53" t="s">
        <v>2108</v>
      </c>
      <c r="AF29" s="53">
        <f t="shared" si="9"/>
        <v>0</v>
      </c>
      <c r="AG29" s="53" t="s">
        <v>2115</v>
      </c>
      <c r="AH29" s="53"/>
      <c r="AI29" s="50" t="str">
        <f t="shared" ca="1" si="10"/>
        <v>{"カテゴリー":"","名称":"0","コード":"","値":0},</v>
      </c>
    </row>
    <row r="30" spans="1:35" ht="18.649999999999999" customHeight="1" thickBot="1">
      <c r="A30" s="62"/>
      <c r="B30" s="64" t="s">
        <v>114</v>
      </c>
      <c r="C30" s="65" t="s">
        <v>2121</v>
      </c>
      <c r="D30" s="65" t="s">
        <v>34</v>
      </c>
      <c r="E30" s="64" t="s">
        <v>2098</v>
      </c>
      <c r="H30" s="51" t="str">
        <f>IFERROR(VLOOKUP(select!E54,lang!A$208:B$217,2,0),"")</f>
        <v/>
      </c>
      <c r="I30" s="50">
        <f>select!C54</f>
        <v>0</v>
      </c>
      <c r="J30" s="51" t="str">
        <f ca="1">select!F54</f>
        <v/>
      </c>
      <c r="K30" s="50">
        <f>select!D54</f>
        <v>0</v>
      </c>
      <c r="Q30" s="53" t="s">
        <v>2114</v>
      </c>
      <c r="R30" s="50" t="str">
        <f t="shared" si="0"/>
        <v>カテゴリー</v>
      </c>
      <c r="S30" s="53" t="s">
        <v>2107</v>
      </c>
      <c r="T30" s="53" t="str">
        <f t="shared" si="5"/>
        <v/>
      </c>
      <c r="U30" s="53" t="s">
        <v>2106</v>
      </c>
      <c r="V30" s="50" t="str">
        <f t="shared" si="1"/>
        <v>名称</v>
      </c>
      <c r="W30" s="53" t="s">
        <v>2107</v>
      </c>
      <c r="X30" s="50">
        <f t="shared" si="6"/>
        <v>0</v>
      </c>
      <c r="Y30" s="53" t="s">
        <v>2106</v>
      </c>
      <c r="Z30" s="50" t="str">
        <f t="shared" si="7"/>
        <v>コード</v>
      </c>
      <c r="AA30" s="53" t="s">
        <v>2107</v>
      </c>
      <c r="AB30" s="50" t="str">
        <f t="shared" ca="1" si="8"/>
        <v/>
      </c>
      <c r="AC30" s="53" t="s">
        <v>2106</v>
      </c>
      <c r="AD30" s="50" t="s">
        <v>2098</v>
      </c>
      <c r="AE30" s="53" t="s">
        <v>2108</v>
      </c>
      <c r="AF30" s="53">
        <f t="shared" si="9"/>
        <v>0</v>
      </c>
      <c r="AG30" s="53" t="s">
        <v>2115</v>
      </c>
      <c r="AH30" s="53"/>
      <c r="AI30" s="50" t="str">
        <f t="shared" ca="1" si="10"/>
        <v>{"カテゴリー":"","名称":"0","コード":"","値":0},</v>
      </c>
    </row>
    <row r="31" spans="1:35" ht="18.649999999999999" customHeight="1" thickBot="1">
      <c r="A31" s="62"/>
      <c r="B31" s="64" t="s">
        <v>114</v>
      </c>
      <c r="C31" s="65" t="s">
        <v>2121</v>
      </c>
      <c r="D31" s="65" t="s">
        <v>34</v>
      </c>
      <c r="E31" s="64" t="s">
        <v>2098</v>
      </c>
      <c r="H31" s="51" t="str">
        <f>IFERROR(VLOOKUP(select!E55,lang!A$208:B$217,2,0),"")</f>
        <v/>
      </c>
      <c r="I31" s="50">
        <f>select!C55</f>
        <v>0</v>
      </c>
      <c r="J31" s="51" t="str">
        <f ca="1">select!F55</f>
        <v/>
      </c>
      <c r="K31" s="50">
        <f>select!D55</f>
        <v>0</v>
      </c>
      <c r="Q31" s="53" t="s">
        <v>2114</v>
      </c>
      <c r="R31" s="50" t="str">
        <f t="shared" si="0"/>
        <v>カテゴリー</v>
      </c>
      <c r="S31" s="53" t="s">
        <v>2107</v>
      </c>
      <c r="T31" s="53" t="str">
        <f t="shared" si="5"/>
        <v/>
      </c>
      <c r="U31" s="53" t="s">
        <v>2106</v>
      </c>
      <c r="V31" s="50" t="str">
        <f t="shared" si="1"/>
        <v>名称</v>
      </c>
      <c r="W31" s="53" t="s">
        <v>2107</v>
      </c>
      <c r="X31" s="50">
        <f t="shared" si="6"/>
        <v>0</v>
      </c>
      <c r="Y31" s="53" t="s">
        <v>2106</v>
      </c>
      <c r="Z31" s="50" t="str">
        <f t="shared" si="7"/>
        <v>コード</v>
      </c>
      <c r="AA31" s="53" t="s">
        <v>2107</v>
      </c>
      <c r="AB31" s="50" t="str">
        <f t="shared" ca="1" si="8"/>
        <v/>
      </c>
      <c r="AC31" s="53" t="s">
        <v>2106</v>
      </c>
      <c r="AD31" s="50" t="s">
        <v>2098</v>
      </c>
      <c r="AE31" s="53" t="s">
        <v>2108</v>
      </c>
      <c r="AF31" s="53">
        <f t="shared" si="9"/>
        <v>0</v>
      </c>
      <c r="AG31" s="53" t="s">
        <v>2115</v>
      </c>
      <c r="AH31" s="53"/>
      <c r="AI31" s="50" t="str">
        <f t="shared" ca="1" si="10"/>
        <v>{"カテゴリー":"","名称":"0","コード":"","値":0},</v>
      </c>
    </row>
    <row r="32" spans="1:35" ht="18.649999999999999" customHeight="1" thickBot="1">
      <c r="A32" s="62"/>
      <c r="B32" s="64" t="s">
        <v>114</v>
      </c>
      <c r="C32" s="65" t="s">
        <v>2121</v>
      </c>
      <c r="D32" s="65" t="s">
        <v>34</v>
      </c>
      <c r="E32" s="64" t="s">
        <v>2098</v>
      </c>
      <c r="H32" s="51" t="str">
        <f>IFERROR(VLOOKUP(select!E56,lang!A$208:B$217,2,0),"")</f>
        <v/>
      </c>
      <c r="I32" s="50">
        <f>select!C56</f>
        <v>0</v>
      </c>
      <c r="J32" s="51" t="str">
        <f ca="1">select!F56</f>
        <v/>
      </c>
      <c r="K32" s="50">
        <f>select!D56</f>
        <v>0</v>
      </c>
      <c r="Q32" s="53" t="s">
        <v>2114</v>
      </c>
      <c r="R32" s="50" t="str">
        <f t="shared" si="0"/>
        <v>カテゴリー</v>
      </c>
      <c r="S32" s="53" t="s">
        <v>2107</v>
      </c>
      <c r="T32" s="53" t="str">
        <f t="shared" si="5"/>
        <v/>
      </c>
      <c r="U32" s="53" t="s">
        <v>2106</v>
      </c>
      <c r="V32" s="50" t="str">
        <f t="shared" si="1"/>
        <v>名称</v>
      </c>
      <c r="W32" s="53" t="s">
        <v>2107</v>
      </c>
      <c r="X32" s="50">
        <f t="shared" si="6"/>
        <v>0</v>
      </c>
      <c r="Y32" s="53" t="s">
        <v>2106</v>
      </c>
      <c r="Z32" s="50" t="str">
        <f t="shared" si="7"/>
        <v>コード</v>
      </c>
      <c r="AA32" s="53" t="s">
        <v>2107</v>
      </c>
      <c r="AB32" s="50" t="str">
        <f t="shared" ca="1" si="8"/>
        <v/>
      </c>
      <c r="AC32" s="53" t="s">
        <v>2106</v>
      </c>
      <c r="AD32" s="50" t="s">
        <v>2098</v>
      </c>
      <c r="AE32" s="53" t="s">
        <v>2108</v>
      </c>
      <c r="AF32" s="53">
        <f t="shared" si="9"/>
        <v>0</v>
      </c>
      <c r="AG32" s="53" t="s">
        <v>2115</v>
      </c>
      <c r="AH32" s="53"/>
      <c r="AI32" s="50" t="str">
        <f t="shared" ca="1" si="10"/>
        <v>{"カテゴリー":"","名称":"0","コード":"","値":0},</v>
      </c>
    </row>
    <row r="33" spans="1:35" ht="18.649999999999999" customHeight="1" thickBot="1">
      <c r="A33" s="62"/>
      <c r="B33" s="64" t="s">
        <v>114</v>
      </c>
      <c r="C33" s="65" t="s">
        <v>2121</v>
      </c>
      <c r="D33" s="65" t="s">
        <v>34</v>
      </c>
      <c r="E33" s="64" t="s">
        <v>2098</v>
      </c>
      <c r="H33" s="51" t="str">
        <f>IFERROR(VLOOKUP(select!E57,lang!A$208:B$217,2,0),"")</f>
        <v/>
      </c>
      <c r="I33" s="50">
        <f>select!C57</f>
        <v>0</v>
      </c>
      <c r="J33" s="51" t="str">
        <f ca="1">select!F57</f>
        <v/>
      </c>
      <c r="K33" s="50">
        <f>select!D57</f>
        <v>0</v>
      </c>
      <c r="Q33" s="53" t="s">
        <v>2114</v>
      </c>
      <c r="R33" s="50" t="str">
        <f t="shared" si="0"/>
        <v>カテゴリー</v>
      </c>
      <c r="S33" s="53" t="s">
        <v>2107</v>
      </c>
      <c r="T33" s="53" t="str">
        <f t="shared" si="5"/>
        <v/>
      </c>
      <c r="U33" s="53" t="s">
        <v>2106</v>
      </c>
      <c r="V33" s="50" t="str">
        <f t="shared" si="1"/>
        <v>名称</v>
      </c>
      <c r="W33" s="53" t="s">
        <v>2107</v>
      </c>
      <c r="X33" s="50">
        <f t="shared" si="6"/>
        <v>0</v>
      </c>
      <c r="Y33" s="53" t="s">
        <v>2106</v>
      </c>
      <c r="Z33" s="50" t="str">
        <f t="shared" si="7"/>
        <v>コード</v>
      </c>
      <c r="AA33" s="53" t="s">
        <v>2107</v>
      </c>
      <c r="AB33" s="50" t="str">
        <f t="shared" ca="1" si="8"/>
        <v/>
      </c>
      <c r="AC33" s="53" t="s">
        <v>2106</v>
      </c>
      <c r="AD33" s="50" t="s">
        <v>2098</v>
      </c>
      <c r="AE33" s="53" t="s">
        <v>2108</v>
      </c>
      <c r="AF33" s="53">
        <f t="shared" si="9"/>
        <v>0</v>
      </c>
      <c r="AG33" s="53" t="s">
        <v>2115</v>
      </c>
      <c r="AH33" s="53"/>
      <c r="AI33" s="50" t="str">
        <f t="shared" ca="1" si="10"/>
        <v>{"カテゴリー":"","名称":"0","コード":"","値":0},</v>
      </c>
    </row>
    <row r="34" spans="1:35" ht="18.649999999999999" customHeight="1" thickBot="1">
      <c r="A34" s="62"/>
      <c r="B34" s="64" t="s">
        <v>114</v>
      </c>
      <c r="C34" s="65" t="s">
        <v>2121</v>
      </c>
      <c r="D34" s="65" t="s">
        <v>34</v>
      </c>
      <c r="E34" s="64" t="s">
        <v>2098</v>
      </c>
      <c r="H34" s="51" t="str">
        <f>IFERROR(VLOOKUP(select!E58,lang!A$208:B$217,2,0),"")</f>
        <v/>
      </c>
      <c r="I34" s="50">
        <f>select!C58</f>
        <v>0</v>
      </c>
      <c r="J34" s="51" t="str">
        <f ca="1">select!F58</f>
        <v/>
      </c>
      <c r="K34" s="50">
        <f>select!D58</f>
        <v>0</v>
      </c>
      <c r="Q34" s="53" t="s">
        <v>2114</v>
      </c>
      <c r="R34" s="50" t="str">
        <f t="shared" ref="R34:R65" si="11">B34</f>
        <v>カテゴリー</v>
      </c>
      <c r="S34" s="53" t="s">
        <v>2107</v>
      </c>
      <c r="T34" s="53" t="str">
        <f t="shared" si="5"/>
        <v/>
      </c>
      <c r="U34" s="53" t="s">
        <v>2106</v>
      </c>
      <c r="V34" s="50" t="str">
        <f t="shared" ref="V34:V66" si="12">C34</f>
        <v>名称</v>
      </c>
      <c r="W34" s="53" t="s">
        <v>2107</v>
      </c>
      <c r="X34" s="50">
        <f t="shared" si="6"/>
        <v>0</v>
      </c>
      <c r="Y34" s="53" t="s">
        <v>2106</v>
      </c>
      <c r="Z34" s="50" t="str">
        <f t="shared" si="7"/>
        <v>コード</v>
      </c>
      <c r="AA34" s="53" t="s">
        <v>2107</v>
      </c>
      <c r="AB34" s="50" t="str">
        <f t="shared" ca="1" si="8"/>
        <v/>
      </c>
      <c r="AC34" s="53" t="s">
        <v>2106</v>
      </c>
      <c r="AD34" s="50" t="s">
        <v>2098</v>
      </c>
      <c r="AE34" s="53" t="s">
        <v>2108</v>
      </c>
      <c r="AF34" s="53">
        <f t="shared" si="9"/>
        <v>0</v>
      </c>
      <c r="AG34" s="53" t="s">
        <v>2115</v>
      </c>
      <c r="AH34" s="53"/>
      <c r="AI34" s="50" t="str">
        <f t="shared" ca="1" si="10"/>
        <v>{"カテゴリー":"","名称":"0","コード":"","値":0},</v>
      </c>
    </row>
    <row r="35" spans="1:35" ht="18.649999999999999" customHeight="1" thickBot="1">
      <c r="A35" s="62"/>
      <c r="B35" s="64" t="s">
        <v>114</v>
      </c>
      <c r="C35" s="65" t="s">
        <v>2121</v>
      </c>
      <c r="D35" s="65" t="s">
        <v>34</v>
      </c>
      <c r="E35" s="64" t="s">
        <v>2098</v>
      </c>
      <c r="H35" s="51" t="str">
        <f>IFERROR(VLOOKUP(select!E59,lang!A$208:B$217,2,0),"")</f>
        <v/>
      </c>
      <c r="I35" s="50">
        <f>select!C59</f>
        <v>0</v>
      </c>
      <c r="J35" s="51" t="str">
        <f ca="1">select!F59</f>
        <v/>
      </c>
      <c r="K35" s="50">
        <f>select!D59</f>
        <v>0</v>
      </c>
      <c r="Q35" s="53" t="s">
        <v>2114</v>
      </c>
      <c r="R35" s="50" t="str">
        <f t="shared" si="11"/>
        <v>カテゴリー</v>
      </c>
      <c r="S35" s="53" t="s">
        <v>2107</v>
      </c>
      <c r="T35" s="53" t="str">
        <f t="shared" si="5"/>
        <v/>
      </c>
      <c r="U35" s="53" t="s">
        <v>2106</v>
      </c>
      <c r="V35" s="50" t="str">
        <f t="shared" si="12"/>
        <v>名称</v>
      </c>
      <c r="W35" s="53" t="s">
        <v>2107</v>
      </c>
      <c r="X35" s="50">
        <f t="shared" si="6"/>
        <v>0</v>
      </c>
      <c r="Y35" s="53" t="s">
        <v>2106</v>
      </c>
      <c r="Z35" s="50" t="str">
        <f t="shared" si="7"/>
        <v>コード</v>
      </c>
      <c r="AA35" s="53" t="s">
        <v>2107</v>
      </c>
      <c r="AB35" s="50" t="str">
        <f t="shared" ca="1" si="8"/>
        <v/>
      </c>
      <c r="AC35" s="53" t="s">
        <v>2106</v>
      </c>
      <c r="AD35" s="50" t="s">
        <v>2098</v>
      </c>
      <c r="AE35" s="53" t="s">
        <v>2108</v>
      </c>
      <c r="AF35" s="53">
        <f t="shared" si="9"/>
        <v>0</v>
      </c>
      <c r="AG35" s="53" t="s">
        <v>2115</v>
      </c>
      <c r="AH35" s="53"/>
      <c r="AI35" s="50" t="str">
        <f t="shared" ca="1" si="10"/>
        <v>{"カテゴリー":"","名称":"0","コード":"","値":0},</v>
      </c>
    </row>
    <row r="36" spans="1:35" ht="18.649999999999999" customHeight="1" thickBot="1">
      <c r="A36" s="62"/>
      <c r="B36" s="64" t="s">
        <v>114</v>
      </c>
      <c r="C36" s="65" t="s">
        <v>2121</v>
      </c>
      <c r="D36" s="65" t="s">
        <v>34</v>
      </c>
      <c r="E36" s="64" t="s">
        <v>2098</v>
      </c>
      <c r="H36" s="51" t="str">
        <f>IFERROR(VLOOKUP(select!E60,lang!A$208:B$217,2,0),"")</f>
        <v/>
      </c>
      <c r="I36" s="50">
        <f>select!C60</f>
        <v>0</v>
      </c>
      <c r="J36" s="51" t="str">
        <f ca="1">select!F60</f>
        <v/>
      </c>
      <c r="K36" s="50">
        <f>select!D60</f>
        <v>0</v>
      </c>
      <c r="Q36" s="53" t="s">
        <v>2114</v>
      </c>
      <c r="R36" s="50" t="str">
        <f t="shared" si="11"/>
        <v>カテゴリー</v>
      </c>
      <c r="S36" s="53" t="s">
        <v>2107</v>
      </c>
      <c r="T36" s="53" t="str">
        <f t="shared" si="5"/>
        <v/>
      </c>
      <c r="U36" s="53" t="s">
        <v>2106</v>
      </c>
      <c r="V36" s="50" t="str">
        <f t="shared" si="12"/>
        <v>名称</v>
      </c>
      <c r="W36" s="53" t="s">
        <v>2107</v>
      </c>
      <c r="X36" s="50">
        <f t="shared" si="6"/>
        <v>0</v>
      </c>
      <c r="Y36" s="53" t="s">
        <v>2106</v>
      </c>
      <c r="Z36" s="50" t="str">
        <f t="shared" si="7"/>
        <v>コード</v>
      </c>
      <c r="AA36" s="53" t="s">
        <v>2107</v>
      </c>
      <c r="AB36" s="50" t="str">
        <f t="shared" ca="1" si="8"/>
        <v/>
      </c>
      <c r="AC36" s="53" t="s">
        <v>2106</v>
      </c>
      <c r="AD36" s="50" t="s">
        <v>2098</v>
      </c>
      <c r="AE36" s="53" t="s">
        <v>2108</v>
      </c>
      <c r="AF36" s="53">
        <f t="shared" si="9"/>
        <v>0</v>
      </c>
      <c r="AG36" s="53" t="s">
        <v>2115</v>
      </c>
      <c r="AH36" s="53"/>
      <c r="AI36" s="50" t="str">
        <f t="shared" ca="1" si="10"/>
        <v>{"カテゴリー":"","名称":"0","コード":"","値":0},</v>
      </c>
    </row>
    <row r="37" spans="1:35" ht="18.649999999999999" customHeight="1" thickBot="1">
      <c r="A37" s="62"/>
      <c r="B37" s="64" t="s">
        <v>114</v>
      </c>
      <c r="C37" s="65" t="s">
        <v>2121</v>
      </c>
      <c r="D37" s="65" t="s">
        <v>34</v>
      </c>
      <c r="E37" s="64" t="s">
        <v>2098</v>
      </c>
      <c r="H37" s="51" t="str">
        <f>IFERROR(VLOOKUP(select!E61,lang!A$208:B$217,2,0),"")</f>
        <v/>
      </c>
      <c r="I37" s="50">
        <f>select!C61</f>
        <v>0</v>
      </c>
      <c r="J37" s="51" t="str">
        <f ca="1">select!F61</f>
        <v/>
      </c>
      <c r="K37" s="50">
        <f>select!D61</f>
        <v>0</v>
      </c>
      <c r="Q37" s="53" t="s">
        <v>2114</v>
      </c>
      <c r="R37" s="50" t="str">
        <f t="shared" si="11"/>
        <v>カテゴリー</v>
      </c>
      <c r="S37" s="53" t="s">
        <v>2107</v>
      </c>
      <c r="T37" s="53" t="str">
        <f t="shared" si="5"/>
        <v/>
      </c>
      <c r="U37" s="53" t="s">
        <v>2106</v>
      </c>
      <c r="V37" s="50" t="str">
        <f t="shared" si="12"/>
        <v>名称</v>
      </c>
      <c r="W37" s="53" t="s">
        <v>2107</v>
      </c>
      <c r="X37" s="50">
        <f t="shared" si="6"/>
        <v>0</v>
      </c>
      <c r="Y37" s="53" t="s">
        <v>2106</v>
      </c>
      <c r="Z37" s="50" t="str">
        <f t="shared" si="7"/>
        <v>コード</v>
      </c>
      <c r="AA37" s="53" t="s">
        <v>2107</v>
      </c>
      <c r="AB37" s="50" t="str">
        <f t="shared" ca="1" si="8"/>
        <v/>
      </c>
      <c r="AC37" s="53" t="s">
        <v>2106</v>
      </c>
      <c r="AD37" s="50" t="s">
        <v>2098</v>
      </c>
      <c r="AE37" s="53" t="s">
        <v>2108</v>
      </c>
      <c r="AF37" s="53">
        <f t="shared" si="9"/>
        <v>0</v>
      </c>
      <c r="AG37" s="53" t="s">
        <v>2115</v>
      </c>
      <c r="AH37" s="53"/>
      <c r="AI37" s="50" t="str">
        <f t="shared" ca="1" si="10"/>
        <v>{"カテゴリー":"","名称":"0","コード":"","値":0},</v>
      </c>
    </row>
    <row r="38" spans="1:35" ht="18.649999999999999" customHeight="1" thickBot="1">
      <c r="A38" s="62"/>
      <c r="B38" s="64" t="s">
        <v>114</v>
      </c>
      <c r="C38" s="65" t="s">
        <v>2121</v>
      </c>
      <c r="D38" s="65" t="s">
        <v>34</v>
      </c>
      <c r="E38" s="64" t="s">
        <v>2098</v>
      </c>
      <c r="H38" s="51" t="str">
        <f>IFERROR(VLOOKUP(select!E62,lang!A$208:B$217,2,0),"")</f>
        <v/>
      </c>
      <c r="I38" s="50">
        <f>select!C62</f>
        <v>0</v>
      </c>
      <c r="J38" s="51" t="str">
        <f ca="1">select!F62</f>
        <v/>
      </c>
      <c r="K38" s="50">
        <f>select!D62</f>
        <v>0</v>
      </c>
      <c r="Q38" s="53" t="s">
        <v>2114</v>
      </c>
      <c r="R38" s="50" t="str">
        <f t="shared" si="11"/>
        <v>カテゴリー</v>
      </c>
      <c r="S38" s="53" t="s">
        <v>2107</v>
      </c>
      <c r="T38" s="53" t="str">
        <f t="shared" si="5"/>
        <v/>
      </c>
      <c r="U38" s="53" t="s">
        <v>2106</v>
      </c>
      <c r="V38" s="50" t="str">
        <f t="shared" si="12"/>
        <v>名称</v>
      </c>
      <c r="W38" s="53" t="s">
        <v>2107</v>
      </c>
      <c r="X38" s="50">
        <f t="shared" si="6"/>
        <v>0</v>
      </c>
      <c r="Y38" s="53" t="s">
        <v>2106</v>
      </c>
      <c r="Z38" s="50" t="str">
        <f t="shared" si="7"/>
        <v>コード</v>
      </c>
      <c r="AA38" s="53" t="s">
        <v>2107</v>
      </c>
      <c r="AB38" s="50" t="str">
        <f t="shared" ca="1" si="8"/>
        <v/>
      </c>
      <c r="AC38" s="53" t="s">
        <v>2106</v>
      </c>
      <c r="AD38" s="50" t="s">
        <v>2098</v>
      </c>
      <c r="AE38" s="53" t="s">
        <v>2108</v>
      </c>
      <c r="AF38" s="53">
        <f t="shared" si="9"/>
        <v>0</v>
      </c>
      <c r="AG38" s="53" t="s">
        <v>2115</v>
      </c>
      <c r="AH38" s="53"/>
      <c r="AI38" s="50" t="str">
        <f t="shared" ca="1" si="10"/>
        <v>{"カテゴリー":"","名称":"0","コード":"","値":0},</v>
      </c>
    </row>
    <row r="39" spans="1:35" ht="18.649999999999999" customHeight="1" thickBot="1">
      <c r="A39" s="62"/>
      <c r="B39" s="64" t="s">
        <v>114</v>
      </c>
      <c r="C39" s="65" t="s">
        <v>2121</v>
      </c>
      <c r="D39" s="65" t="s">
        <v>34</v>
      </c>
      <c r="E39" s="64" t="s">
        <v>2098</v>
      </c>
      <c r="H39" s="51" t="str">
        <f>IFERROR(VLOOKUP(select!E63,lang!A$208:B$217,2,0),"")</f>
        <v/>
      </c>
      <c r="I39" s="50">
        <f>select!C63</f>
        <v>0</v>
      </c>
      <c r="J39" s="51" t="str">
        <f ca="1">select!F63</f>
        <v/>
      </c>
      <c r="K39" s="50">
        <f>select!D63</f>
        <v>0</v>
      </c>
      <c r="Q39" s="53" t="s">
        <v>2114</v>
      </c>
      <c r="R39" s="50" t="str">
        <f t="shared" si="11"/>
        <v>カテゴリー</v>
      </c>
      <c r="S39" s="53" t="s">
        <v>2107</v>
      </c>
      <c r="T39" s="53" t="str">
        <f t="shared" si="5"/>
        <v/>
      </c>
      <c r="U39" s="53" t="s">
        <v>2106</v>
      </c>
      <c r="V39" s="50" t="str">
        <f t="shared" si="12"/>
        <v>名称</v>
      </c>
      <c r="W39" s="53" t="s">
        <v>2107</v>
      </c>
      <c r="X39" s="50">
        <f t="shared" si="6"/>
        <v>0</v>
      </c>
      <c r="Y39" s="53" t="s">
        <v>2106</v>
      </c>
      <c r="Z39" s="50" t="str">
        <f t="shared" si="7"/>
        <v>コード</v>
      </c>
      <c r="AA39" s="53" t="s">
        <v>2107</v>
      </c>
      <c r="AB39" s="50" t="str">
        <f t="shared" ca="1" si="8"/>
        <v/>
      </c>
      <c r="AC39" s="53" t="s">
        <v>2106</v>
      </c>
      <c r="AD39" s="50" t="s">
        <v>2098</v>
      </c>
      <c r="AE39" s="53" t="s">
        <v>2108</v>
      </c>
      <c r="AF39" s="53">
        <f t="shared" si="9"/>
        <v>0</v>
      </c>
      <c r="AG39" s="53" t="s">
        <v>2115</v>
      </c>
      <c r="AH39" s="53"/>
      <c r="AI39" s="50" t="str">
        <f t="shared" ca="1" si="10"/>
        <v>{"カテゴリー":"","名称":"0","コード":"","値":0},</v>
      </c>
    </row>
    <row r="40" spans="1:35" ht="18.649999999999999" customHeight="1" thickBot="1">
      <c r="A40" s="62"/>
      <c r="B40" s="64" t="s">
        <v>114</v>
      </c>
      <c r="C40" s="65" t="s">
        <v>2121</v>
      </c>
      <c r="D40" s="65" t="s">
        <v>34</v>
      </c>
      <c r="E40" s="64" t="s">
        <v>2098</v>
      </c>
      <c r="H40" s="51" t="str">
        <f>IFERROR(VLOOKUP(select!E64,lang!A$208:B$217,2,0),"")</f>
        <v/>
      </c>
      <c r="I40" s="50">
        <f>select!C64</f>
        <v>0</v>
      </c>
      <c r="J40" s="51" t="str">
        <f ca="1">select!F64</f>
        <v/>
      </c>
      <c r="K40" s="50">
        <f>select!D64</f>
        <v>0</v>
      </c>
      <c r="Q40" s="53" t="s">
        <v>2114</v>
      </c>
      <c r="R40" s="50" t="str">
        <f t="shared" si="11"/>
        <v>カテゴリー</v>
      </c>
      <c r="S40" s="53" t="s">
        <v>2107</v>
      </c>
      <c r="T40" s="53" t="str">
        <f t="shared" si="5"/>
        <v/>
      </c>
      <c r="U40" s="53" t="s">
        <v>2106</v>
      </c>
      <c r="V40" s="50" t="str">
        <f t="shared" si="12"/>
        <v>名称</v>
      </c>
      <c r="W40" s="53" t="s">
        <v>2107</v>
      </c>
      <c r="X40" s="50">
        <f t="shared" si="6"/>
        <v>0</v>
      </c>
      <c r="Y40" s="53" t="s">
        <v>2106</v>
      </c>
      <c r="Z40" s="50" t="str">
        <f t="shared" si="7"/>
        <v>コード</v>
      </c>
      <c r="AA40" s="53" t="s">
        <v>2107</v>
      </c>
      <c r="AB40" s="50" t="str">
        <f t="shared" ca="1" si="8"/>
        <v/>
      </c>
      <c r="AC40" s="53" t="s">
        <v>2106</v>
      </c>
      <c r="AD40" s="50" t="s">
        <v>2098</v>
      </c>
      <c r="AE40" s="53" t="s">
        <v>2108</v>
      </c>
      <c r="AF40" s="53">
        <f t="shared" si="9"/>
        <v>0</v>
      </c>
      <c r="AG40" s="53" t="s">
        <v>2115</v>
      </c>
      <c r="AH40" s="53"/>
      <c r="AI40" s="50" t="str">
        <f t="shared" ca="1" si="10"/>
        <v>{"カテゴリー":"","名称":"0","コード":"","値":0},</v>
      </c>
    </row>
    <row r="41" spans="1:35" ht="18.649999999999999" customHeight="1" thickBot="1">
      <c r="A41" s="62"/>
      <c r="B41" s="64" t="s">
        <v>114</v>
      </c>
      <c r="C41" s="65" t="s">
        <v>2121</v>
      </c>
      <c r="D41" s="65" t="s">
        <v>34</v>
      </c>
      <c r="E41" s="64" t="s">
        <v>2098</v>
      </c>
      <c r="H41" s="51" t="str">
        <f>IFERROR(VLOOKUP(select!E65,lang!A$208:B$217,2,0),"")</f>
        <v/>
      </c>
      <c r="I41" s="50">
        <f>select!C65</f>
        <v>0</v>
      </c>
      <c r="J41" s="51" t="str">
        <f ca="1">select!F65</f>
        <v/>
      </c>
      <c r="K41" s="50">
        <f>select!D65</f>
        <v>0</v>
      </c>
      <c r="Q41" s="53" t="s">
        <v>2114</v>
      </c>
      <c r="R41" s="50" t="str">
        <f t="shared" si="11"/>
        <v>カテゴリー</v>
      </c>
      <c r="S41" s="53" t="s">
        <v>2107</v>
      </c>
      <c r="T41" s="53" t="str">
        <f t="shared" si="5"/>
        <v/>
      </c>
      <c r="U41" s="53" t="s">
        <v>2106</v>
      </c>
      <c r="V41" s="50" t="str">
        <f t="shared" si="12"/>
        <v>名称</v>
      </c>
      <c r="W41" s="53" t="s">
        <v>2107</v>
      </c>
      <c r="X41" s="50">
        <f t="shared" si="6"/>
        <v>0</v>
      </c>
      <c r="Y41" s="53" t="s">
        <v>2106</v>
      </c>
      <c r="Z41" s="50" t="str">
        <f t="shared" si="7"/>
        <v>コード</v>
      </c>
      <c r="AA41" s="53" t="s">
        <v>2107</v>
      </c>
      <c r="AB41" s="50" t="str">
        <f t="shared" ca="1" si="8"/>
        <v/>
      </c>
      <c r="AC41" s="53" t="s">
        <v>2106</v>
      </c>
      <c r="AD41" s="50" t="s">
        <v>2098</v>
      </c>
      <c r="AE41" s="53" t="s">
        <v>2108</v>
      </c>
      <c r="AF41" s="53">
        <f t="shared" si="9"/>
        <v>0</v>
      </c>
      <c r="AG41" s="53" t="s">
        <v>2115</v>
      </c>
      <c r="AH41" s="53"/>
      <c r="AI41" s="50" t="str">
        <f t="shared" ca="1" si="10"/>
        <v>{"カテゴリー":"","名称":"0","コード":"","値":0},</v>
      </c>
    </row>
    <row r="42" spans="1:35" ht="18.649999999999999" customHeight="1" thickBot="1">
      <c r="A42" s="62"/>
      <c r="B42" s="64" t="s">
        <v>114</v>
      </c>
      <c r="C42" s="65" t="s">
        <v>2121</v>
      </c>
      <c r="D42" s="65" t="s">
        <v>34</v>
      </c>
      <c r="E42" s="64" t="s">
        <v>2098</v>
      </c>
      <c r="H42" s="51" t="str">
        <f>IFERROR(VLOOKUP(select!E66,lang!A$208:B$217,2,0),"")</f>
        <v/>
      </c>
      <c r="I42" s="50">
        <f>select!C66</f>
        <v>0</v>
      </c>
      <c r="J42" s="51" t="str">
        <f ca="1">select!F66</f>
        <v/>
      </c>
      <c r="K42" s="50">
        <f>select!D66</f>
        <v>0</v>
      </c>
      <c r="Q42" s="53" t="s">
        <v>2114</v>
      </c>
      <c r="R42" s="50" t="str">
        <f t="shared" si="11"/>
        <v>カテゴリー</v>
      </c>
      <c r="S42" s="53" t="s">
        <v>2107</v>
      </c>
      <c r="T42" s="53" t="str">
        <f t="shared" si="5"/>
        <v/>
      </c>
      <c r="U42" s="53" t="s">
        <v>2106</v>
      </c>
      <c r="V42" s="50" t="str">
        <f t="shared" si="12"/>
        <v>名称</v>
      </c>
      <c r="W42" s="53" t="s">
        <v>2107</v>
      </c>
      <c r="X42" s="50">
        <f t="shared" si="6"/>
        <v>0</v>
      </c>
      <c r="Y42" s="53" t="s">
        <v>2106</v>
      </c>
      <c r="Z42" s="50" t="str">
        <f t="shared" si="7"/>
        <v>コード</v>
      </c>
      <c r="AA42" s="53" t="s">
        <v>2107</v>
      </c>
      <c r="AB42" s="50" t="str">
        <f t="shared" ca="1" si="8"/>
        <v/>
      </c>
      <c r="AC42" s="53" t="s">
        <v>2106</v>
      </c>
      <c r="AD42" s="50" t="s">
        <v>2098</v>
      </c>
      <c r="AE42" s="53" t="s">
        <v>2108</v>
      </c>
      <c r="AF42" s="53">
        <f t="shared" si="9"/>
        <v>0</v>
      </c>
      <c r="AG42" s="53" t="s">
        <v>2115</v>
      </c>
      <c r="AH42" s="53"/>
      <c r="AI42" s="50" t="str">
        <f t="shared" ca="1" si="10"/>
        <v>{"カテゴリー":"","名称":"0","コード":"","値":0},</v>
      </c>
    </row>
    <row r="43" spans="1:35" ht="18.649999999999999" customHeight="1" thickBot="1">
      <c r="A43" s="62"/>
      <c r="B43" s="64" t="s">
        <v>114</v>
      </c>
      <c r="C43" s="65" t="s">
        <v>2121</v>
      </c>
      <c r="D43" s="65" t="s">
        <v>34</v>
      </c>
      <c r="E43" s="64" t="s">
        <v>2098</v>
      </c>
      <c r="H43" s="51" t="str">
        <f>IFERROR(VLOOKUP(select!E67,lang!A$208:B$217,2,0),"")</f>
        <v/>
      </c>
      <c r="I43" s="50">
        <f>select!C67</f>
        <v>0</v>
      </c>
      <c r="J43" s="51" t="str">
        <f ca="1">select!F67</f>
        <v/>
      </c>
      <c r="K43" s="50">
        <f>select!D67</f>
        <v>0</v>
      </c>
      <c r="Q43" s="53" t="s">
        <v>2114</v>
      </c>
      <c r="R43" s="50" t="str">
        <f t="shared" si="11"/>
        <v>カテゴリー</v>
      </c>
      <c r="S43" s="53" t="s">
        <v>2107</v>
      </c>
      <c r="T43" s="53" t="str">
        <f t="shared" si="5"/>
        <v/>
      </c>
      <c r="U43" s="53" t="s">
        <v>2106</v>
      </c>
      <c r="V43" s="50" t="str">
        <f t="shared" si="12"/>
        <v>名称</v>
      </c>
      <c r="W43" s="53" t="s">
        <v>2107</v>
      </c>
      <c r="X43" s="50">
        <f t="shared" si="6"/>
        <v>0</v>
      </c>
      <c r="Y43" s="53" t="s">
        <v>2106</v>
      </c>
      <c r="Z43" s="50" t="str">
        <f t="shared" si="7"/>
        <v>コード</v>
      </c>
      <c r="AA43" s="53" t="s">
        <v>2107</v>
      </c>
      <c r="AB43" s="50" t="str">
        <f t="shared" ca="1" si="8"/>
        <v/>
      </c>
      <c r="AC43" s="53" t="s">
        <v>2106</v>
      </c>
      <c r="AD43" s="50" t="s">
        <v>2098</v>
      </c>
      <c r="AE43" s="53" t="s">
        <v>2108</v>
      </c>
      <c r="AF43" s="53">
        <f t="shared" si="9"/>
        <v>0</v>
      </c>
      <c r="AG43" s="53" t="s">
        <v>2115</v>
      </c>
      <c r="AH43" s="53"/>
      <c r="AI43" s="50" t="str">
        <f t="shared" ca="1" si="10"/>
        <v>{"カテゴリー":"","名称":"0","コード":"","値":0},</v>
      </c>
    </row>
    <row r="44" spans="1:35" ht="18.649999999999999" customHeight="1" thickBot="1">
      <c r="A44" s="62"/>
      <c r="B44" s="64" t="s">
        <v>114</v>
      </c>
      <c r="C44" s="65" t="s">
        <v>2121</v>
      </c>
      <c r="D44" s="65" t="s">
        <v>34</v>
      </c>
      <c r="E44" s="64" t="s">
        <v>2098</v>
      </c>
      <c r="H44" s="51" t="str">
        <f>IFERROR(VLOOKUP(select!E68,lang!A$208:B$217,2,0),"")</f>
        <v/>
      </c>
      <c r="I44" s="50">
        <f>select!C68</f>
        <v>0</v>
      </c>
      <c r="J44" s="51" t="str">
        <f ca="1">select!F68</f>
        <v/>
      </c>
      <c r="K44" s="50">
        <f>select!D68</f>
        <v>0</v>
      </c>
      <c r="Q44" s="53" t="s">
        <v>2114</v>
      </c>
      <c r="R44" s="50" t="str">
        <f t="shared" si="11"/>
        <v>カテゴリー</v>
      </c>
      <c r="S44" s="53" t="s">
        <v>2107</v>
      </c>
      <c r="T44" s="53" t="str">
        <f t="shared" si="5"/>
        <v/>
      </c>
      <c r="U44" s="53" t="s">
        <v>2106</v>
      </c>
      <c r="V44" s="50" t="str">
        <f t="shared" si="12"/>
        <v>名称</v>
      </c>
      <c r="W44" s="53" t="s">
        <v>2107</v>
      </c>
      <c r="X44" s="50">
        <f t="shared" si="6"/>
        <v>0</v>
      </c>
      <c r="Y44" s="53" t="s">
        <v>2106</v>
      </c>
      <c r="Z44" s="50" t="str">
        <f t="shared" si="7"/>
        <v>コード</v>
      </c>
      <c r="AA44" s="53" t="s">
        <v>2107</v>
      </c>
      <c r="AB44" s="50" t="str">
        <f t="shared" ca="1" si="8"/>
        <v/>
      </c>
      <c r="AC44" s="53" t="s">
        <v>2106</v>
      </c>
      <c r="AD44" s="50" t="s">
        <v>2098</v>
      </c>
      <c r="AE44" s="53" t="s">
        <v>2108</v>
      </c>
      <c r="AF44" s="53">
        <f t="shared" si="9"/>
        <v>0</v>
      </c>
      <c r="AG44" s="53" t="s">
        <v>2115</v>
      </c>
      <c r="AH44" s="53"/>
      <c r="AI44" s="50" t="str">
        <f t="shared" ca="1" si="10"/>
        <v>{"カテゴリー":"","名称":"0","コード":"","値":0},</v>
      </c>
    </row>
    <row r="45" spans="1:35" ht="18.649999999999999" customHeight="1" thickBot="1">
      <c r="A45" s="62"/>
      <c r="B45" s="64" t="s">
        <v>114</v>
      </c>
      <c r="C45" s="65" t="s">
        <v>2121</v>
      </c>
      <c r="D45" s="65" t="s">
        <v>34</v>
      </c>
      <c r="E45" s="64" t="s">
        <v>2098</v>
      </c>
      <c r="H45" s="51" t="str">
        <f>IFERROR(VLOOKUP(select!E69,lang!A$208:B$217,2,0),"")</f>
        <v/>
      </c>
      <c r="I45" s="50">
        <f>select!C69</f>
        <v>0</v>
      </c>
      <c r="J45" s="51" t="str">
        <f ca="1">select!F69</f>
        <v/>
      </c>
      <c r="K45" s="50">
        <f>select!D69</f>
        <v>0</v>
      </c>
      <c r="Q45" s="53" t="s">
        <v>2114</v>
      </c>
      <c r="R45" s="50" t="str">
        <f t="shared" si="11"/>
        <v>カテゴリー</v>
      </c>
      <c r="S45" s="53" t="s">
        <v>2107</v>
      </c>
      <c r="T45" s="53" t="str">
        <f t="shared" si="5"/>
        <v/>
      </c>
      <c r="U45" s="53" t="s">
        <v>2106</v>
      </c>
      <c r="V45" s="50" t="str">
        <f t="shared" si="12"/>
        <v>名称</v>
      </c>
      <c r="W45" s="53" t="s">
        <v>2107</v>
      </c>
      <c r="X45" s="50">
        <f t="shared" si="6"/>
        <v>0</v>
      </c>
      <c r="Y45" s="53" t="s">
        <v>2106</v>
      </c>
      <c r="Z45" s="50" t="str">
        <f t="shared" si="7"/>
        <v>コード</v>
      </c>
      <c r="AA45" s="53" t="s">
        <v>2107</v>
      </c>
      <c r="AB45" s="50" t="str">
        <f t="shared" ca="1" si="8"/>
        <v/>
      </c>
      <c r="AC45" s="53" t="s">
        <v>2106</v>
      </c>
      <c r="AD45" s="50" t="s">
        <v>2098</v>
      </c>
      <c r="AE45" s="53" t="s">
        <v>2108</v>
      </c>
      <c r="AF45" s="53">
        <f t="shared" si="9"/>
        <v>0</v>
      </c>
      <c r="AG45" s="53" t="s">
        <v>2115</v>
      </c>
      <c r="AH45" s="53"/>
      <c r="AI45" s="50" t="str">
        <f t="shared" ca="1" si="10"/>
        <v>{"カテゴリー":"","名称":"0","コード":"","値":0},</v>
      </c>
    </row>
    <row r="46" spans="1:35" ht="18.649999999999999" customHeight="1" thickBot="1">
      <c r="A46" s="62"/>
      <c r="B46" s="64" t="s">
        <v>114</v>
      </c>
      <c r="C46" s="65" t="s">
        <v>2121</v>
      </c>
      <c r="D46" s="65" t="s">
        <v>34</v>
      </c>
      <c r="E46" s="64" t="s">
        <v>2098</v>
      </c>
      <c r="H46" s="51" t="str">
        <f>IFERROR(VLOOKUP(select!E70,lang!A$208:B$217,2,0),"")</f>
        <v/>
      </c>
      <c r="I46" s="50">
        <f>select!C70</f>
        <v>0</v>
      </c>
      <c r="J46" s="51" t="str">
        <f ca="1">select!F70</f>
        <v/>
      </c>
      <c r="K46" s="50">
        <f>select!D70</f>
        <v>0</v>
      </c>
      <c r="Q46" s="53" t="s">
        <v>2114</v>
      </c>
      <c r="R46" s="50" t="str">
        <f t="shared" si="11"/>
        <v>カテゴリー</v>
      </c>
      <c r="S46" s="53" t="s">
        <v>2107</v>
      </c>
      <c r="T46" s="53" t="str">
        <f t="shared" si="5"/>
        <v/>
      </c>
      <c r="U46" s="53" t="s">
        <v>2106</v>
      </c>
      <c r="V46" s="50" t="str">
        <f t="shared" si="12"/>
        <v>名称</v>
      </c>
      <c r="W46" s="53" t="s">
        <v>2107</v>
      </c>
      <c r="X46" s="50">
        <f t="shared" si="6"/>
        <v>0</v>
      </c>
      <c r="Y46" s="53" t="s">
        <v>2106</v>
      </c>
      <c r="Z46" s="50" t="str">
        <f t="shared" si="7"/>
        <v>コード</v>
      </c>
      <c r="AA46" s="53" t="s">
        <v>2107</v>
      </c>
      <c r="AB46" s="50" t="str">
        <f t="shared" ca="1" si="8"/>
        <v/>
      </c>
      <c r="AC46" s="53" t="s">
        <v>2106</v>
      </c>
      <c r="AD46" s="50" t="s">
        <v>2098</v>
      </c>
      <c r="AE46" s="53" t="s">
        <v>2108</v>
      </c>
      <c r="AF46" s="53">
        <f t="shared" si="9"/>
        <v>0</v>
      </c>
      <c r="AG46" s="53" t="s">
        <v>2115</v>
      </c>
      <c r="AH46" s="53"/>
      <c r="AI46" s="50" t="str">
        <f t="shared" ca="1" si="10"/>
        <v>{"カテゴリー":"","名称":"0","コード":"","値":0},</v>
      </c>
    </row>
    <row r="47" spans="1:35" ht="18.649999999999999" customHeight="1" thickBot="1">
      <c r="A47" s="62"/>
      <c r="B47" s="64" t="s">
        <v>114</v>
      </c>
      <c r="C47" s="65" t="s">
        <v>2121</v>
      </c>
      <c r="D47" s="65" t="s">
        <v>34</v>
      </c>
      <c r="E47" s="64" t="s">
        <v>2098</v>
      </c>
      <c r="H47" s="51" t="str">
        <f>IFERROR(VLOOKUP(select!E71,lang!A$208:B$217,2,0),"")</f>
        <v/>
      </c>
      <c r="I47" s="50">
        <f>select!C71</f>
        <v>0</v>
      </c>
      <c r="J47" s="51" t="str">
        <f ca="1">select!F71</f>
        <v/>
      </c>
      <c r="K47" s="50">
        <f>select!D71</f>
        <v>0</v>
      </c>
      <c r="Q47" s="53" t="s">
        <v>2114</v>
      </c>
      <c r="R47" s="50" t="str">
        <f t="shared" si="11"/>
        <v>カテゴリー</v>
      </c>
      <c r="S47" s="53" t="s">
        <v>2107</v>
      </c>
      <c r="T47" s="53" t="str">
        <f t="shared" si="5"/>
        <v/>
      </c>
      <c r="U47" s="53" t="s">
        <v>2106</v>
      </c>
      <c r="V47" s="50" t="str">
        <f t="shared" si="12"/>
        <v>名称</v>
      </c>
      <c r="W47" s="53" t="s">
        <v>2107</v>
      </c>
      <c r="X47" s="50">
        <f t="shared" si="6"/>
        <v>0</v>
      </c>
      <c r="Y47" s="53" t="s">
        <v>2106</v>
      </c>
      <c r="Z47" s="50" t="str">
        <f t="shared" si="7"/>
        <v>コード</v>
      </c>
      <c r="AA47" s="53" t="s">
        <v>2107</v>
      </c>
      <c r="AB47" s="50" t="str">
        <f t="shared" ca="1" si="8"/>
        <v/>
      </c>
      <c r="AC47" s="53" t="s">
        <v>2106</v>
      </c>
      <c r="AD47" s="50" t="s">
        <v>2098</v>
      </c>
      <c r="AE47" s="53" t="s">
        <v>2108</v>
      </c>
      <c r="AF47" s="53">
        <f t="shared" si="9"/>
        <v>0</v>
      </c>
      <c r="AG47" s="53" t="s">
        <v>2115</v>
      </c>
      <c r="AH47" s="53"/>
      <c r="AI47" s="50" t="str">
        <f t="shared" ca="1" si="10"/>
        <v>{"カテゴリー":"","名称":"0","コード":"","値":0},</v>
      </c>
    </row>
    <row r="48" spans="1:35" ht="18.649999999999999" customHeight="1" thickBot="1">
      <c r="A48" s="62"/>
      <c r="B48" s="64" t="s">
        <v>114</v>
      </c>
      <c r="C48" s="65" t="s">
        <v>2121</v>
      </c>
      <c r="D48" s="65" t="s">
        <v>34</v>
      </c>
      <c r="E48" s="64" t="s">
        <v>2098</v>
      </c>
      <c r="H48" s="51" t="str">
        <f>IFERROR(VLOOKUP(select!E72,lang!A$208:B$217,2,0),"")</f>
        <v/>
      </c>
      <c r="I48" s="50">
        <f>select!C72</f>
        <v>0</v>
      </c>
      <c r="J48" s="51" t="str">
        <f ca="1">select!F72</f>
        <v/>
      </c>
      <c r="K48" s="50">
        <f>select!D72</f>
        <v>0</v>
      </c>
      <c r="Q48" s="53" t="s">
        <v>2114</v>
      </c>
      <c r="R48" s="50" t="str">
        <f t="shared" si="11"/>
        <v>カテゴリー</v>
      </c>
      <c r="S48" s="53" t="s">
        <v>2107</v>
      </c>
      <c r="T48" s="53" t="str">
        <f t="shared" ref="T48:T66" si="13">H48</f>
        <v/>
      </c>
      <c r="U48" s="53" t="s">
        <v>2106</v>
      </c>
      <c r="V48" s="50" t="str">
        <f t="shared" si="12"/>
        <v>名称</v>
      </c>
      <c r="W48" s="53" t="s">
        <v>2107</v>
      </c>
      <c r="X48" s="50">
        <f t="shared" ref="X48:X66" si="14">I48</f>
        <v>0</v>
      </c>
      <c r="Y48" s="53" t="s">
        <v>2106</v>
      </c>
      <c r="Z48" s="50" t="str">
        <f t="shared" ref="Z48:Z66" si="15">D48</f>
        <v>コード</v>
      </c>
      <c r="AA48" s="53" t="s">
        <v>2107</v>
      </c>
      <c r="AB48" s="50" t="str">
        <f t="shared" ref="AB48:AB66" ca="1" si="16">J48</f>
        <v/>
      </c>
      <c r="AC48" s="53" t="s">
        <v>2106</v>
      </c>
      <c r="AD48" s="50" t="s">
        <v>2098</v>
      </c>
      <c r="AE48" s="53" t="s">
        <v>2108</v>
      </c>
      <c r="AF48" s="53">
        <f t="shared" ref="AF48:AF66" si="17">K48</f>
        <v>0</v>
      </c>
      <c r="AG48" s="53" t="s">
        <v>2115</v>
      </c>
      <c r="AH48" s="53"/>
      <c r="AI48" s="50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49999999999999" customHeight="1" thickBot="1">
      <c r="A49" s="62"/>
      <c r="B49" s="64" t="s">
        <v>114</v>
      </c>
      <c r="C49" s="65" t="s">
        <v>2121</v>
      </c>
      <c r="D49" s="65" t="s">
        <v>34</v>
      </c>
      <c r="E49" s="64" t="s">
        <v>2098</v>
      </c>
      <c r="H49" s="51" t="str">
        <f>IFERROR(VLOOKUP(select!E73,lang!A$208:B$217,2,0),"")</f>
        <v/>
      </c>
      <c r="I49" s="50">
        <f>select!C73</f>
        <v>0</v>
      </c>
      <c r="J49" s="51" t="str">
        <f ca="1">select!F73</f>
        <v/>
      </c>
      <c r="K49" s="50">
        <f>select!D73</f>
        <v>0</v>
      </c>
      <c r="Q49" s="53" t="s">
        <v>2114</v>
      </c>
      <c r="R49" s="50" t="str">
        <f t="shared" si="11"/>
        <v>カテゴリー</v>
      </c>
      <c r="S49" s="53" t="s">
        <v>2107</v>
      </c>
      <c r="T49" s="53" t="str">
        <f t="shared" si="13"/>
        <v/>
      </c>
      <c r="U49" s="53" t="s">
        <v>2106</v>
      </c>
      <c r="V49" s="50" t="str">
        <f t="shared" si="12"/>
        <v>名称</v>
      </c>
      <c r="W49" s="53" t="s">
        <v>2107</v>
      </c>
      <c r="X49" s="50">
        <f t="shared" si="14"/>
        <v>0</v>
      </c>
      <c r="Y49" s="53" t="s">
        <v>2106</v>
      </c>
      <c r="Z49" s="50" t="str">
        <f t="shared" si="15"/>
        <v>コード</v>
      </c>
      <c r="AA49" s="53" t="s">
        <v>2107</v>
      </c>
      <c r="AB49" s="50" t="str">
        <f t="shared" ca="1" si="16"/>
        <v/>
      </c>
      <c r="AC49" s="53" t="s">
        <v>2106</v>
      </c>
      <c r="AD49" s="50" t="s">
        <v>2098</v>
      </c>
      <c r="AE49" s="53" t="s">
        <v>2108</v>
      </c>
      <c r="AF49" s="53">
        <f t="shared" si="17"/>
        <v>0</v>
      </c>
      <c r="AG49" s="53" t="s">
        <v>2115</v>
      </c>
      <c r="AH49" s="53"/>
      <c r="AI49" s="50" t="str">
        <f t="shared" ca="1" si="18"/>
        <v>{"カテゴリー":"","名称":"0","コード":"","値":0},</v>
      </c>
    </row>
    <row r="50" spans="1:35" ht="18.649999999999999" customHeight="1" thickBot="1">
      <c r="A50" s="62"/>
      <c r="B50" s="64" t="s">
        <v>114</v>
      </c>
      <c r="C50" s="65" t="s">
        <v>2121</v>
      </c>
      <c r="D50" s="65" t="s">
        <v>34</v>
      </c>
      <c r="E50" s="64" t="s">
        <v>2098</v>
      </c>
      <c r="H50" s="51" t="str">
        <f>IFERROR(VLOOKUP(select!E74,lang!A$208:B$217,2,0),"")</f>
        <v/>
      </c>
      <c r="I50" s="50">
        <f>select!C74</f>
        <v>0</v>
      </c>
      <c r="J50" s="51" t="str">
        <f ca="1">select!F74</f>
        <v/>
      </c>
      <c r="K50" s="50">
        <f>select!D74</f>
        <v>0</v>
      </c>
      <c r="Q50" s="53" t="s">
        <v>2114</v>
      </c>
      <c r="R50" s="50" t="str">
        <f t="shared" si="11"/>
        <v>カテゴリー</v>
      </c>
      <c r="S50" s="53" t="s">
        <v>2107</v>
      </c>
      <c r="T50" s="53" t="str">
        <f t="shared" si="13"/>
        <v/>
      </c>
      <c r="U50" s="53" t="s">
        <v>2106</v>
      </c>
      <c r="V50" s="50" t="str">
        <f t="shared" si="12"/>
        <v>名称</v>
      </c>
      <c r="W50" s="53" t="s">
        <v>2107</v>
      </c>
      <c r="X50" s="50">
        <f t="shared" si="14"/>
        <v>0</v>
      </c>
      <c r="Y50" s="53" t="s">
        <v>2106</v>
      </c>
      <c r="Z50" s="50" t="str">
        <f t="shared" si="15"/>
        <v>コード</v>
      </c>
      <c r="AA50" s="53" t="s">
        <v>2107</v>
      </c>
      <c r="AB50" s="50" t="str">
        <f t="shared" ca="1" si="16"/>
        <v/>
      </c>
      <c r="AC50" s="53" t="s">
        <v>2106</v>
      </c>
      <c r="AD50" s="50" t="s">
        <v>2098</v>
      </c>
      <c r="AE50" s="53" t="s">
        <v>2108</v>
      </c>
      <c r="AF50" s="53">
        <f t="shared" si="17"/>
        <v>0</v>
      </c>
      <c r="AG50" s="53" t="s">
        <v>2115</v>
      </c>
      <c r="AH50" s="53"/>
      <c r="AI50" s="50" t="str">
        <f t="shared" ca="1" si="18"/>
        <v>{"カテゴリー":"","名称":"0","コード":"","値":0},</v>
      </c>
    </row>
    <row r="51" spans="1:35" ht="18.649999999999999" customHeight="1" thickBot="1">
      <c r="A51" s="62"/>
      <c r="B51" s="64" t="s">
        <v>114</v>
      </c>
      <c r="C51" s="65" t="s">
        <v>2121</v>
      </c>
      <c r="D51" s="65" t="s">
        <v>34</v>
      </c>
      <c r="E51" s="64" t="s">
        <v>2098</v>
      </c>
      <c r="H51" s="51" t="str">
        <f>IFERROR(VLOOKUP(select!E75,lang!A$208:B$217,2,0),"")</f>
        <v/>
      </c>
      <c r="I51" s="50">
        <f>select!C75</f>
        <v>0</v>
      </c>
      <c r="J51" s="51" t="str">
        <f ca="1">select!F75</f>
        <v/>
      </c>
      <c r="K51" s="50">
        <f>select!D75</f>
        <v>0</v>
      </c>
      <c r="Q51" s="53" t="s">
        <v>2114</v>
      </c>
      <c r="R51" s="50" t="str">
        <f t="shared" si="11"/>
        <v>カテゴリー</v>
      </c>
      <c r="S51" s="53" t="s">
        <v>2107</v>
      </c>
      <c r="T51" s="53" t="str">
        <f t="shared" si="13"/>
        <v/>
      </c>
      <c r="U51" s="53" t="s">
        <v>2106</v>
      </c>
      <c r="V51" s="50" t="str">
        <f t="shared" si="12"/>
        <v>名称</v>
      </c>
      <c r="W51" s="53" t="s">
        <v>2107</v>
      </c>
      <c r="X51" s="50">
        <f t="shared" si="14"/>
        <v>0</v>
      </c>
      <c r="Y51" s="53" t="s">
        <v>2106</v>
      </c>
      <c r="Z51" s="50" t="str">
        <f t="shared" si="15"/>
        <v>コード</v>
      </c>
      <c r="AA51" s="53" t="s">
        <v>2107</v>
      </c>
      <c r="AB51" s="50" t="str">
        <f t="shared" ca="1" si="16"/>
        <v/>
      </c>
      <c r="AC51" s="53" t="s">
        <v>2106</v>
      </c>
      <c r="AD51" s="50" t="s">
        <v>2098</v>
      </c>
      <c r="AE51" s="53" t="s">
        <v>2108</v>
      </c>
      <c r="AF51" s="53">
        <f t="shared" si="17"/>
        <v>0</v>
      </c>
      <c r="AG51" s="53" t="s">
        <v>2115</v>
      </c>
      <c r="AH51" s="53"/>
      <c r="AI51" s="50" t="str">
        <f t="shared" ca="1" si="18"/>
        <v>{"カテゴリー":"","名称":"0","コード":"","値":0},</v>
      </c>
    </row>
    <row r="52" spans="1:35" ht="18.649999999999999" customHeight="1" thickBot="1">
      <c r="A52" s="62"/>
      <c r="B52" s="64" t="s">
        <v>114</v>
      </c>
      <c r="C52" s="65" t="s">
        <v>2121</v>
      </c>
      <c r="D52" s="65" t="s">
        <v>34</v>
      </c>
      <c r="E52" s="64" t="s">
        <v>2098</v>
      </c>
      <c r="H52" s="51" t="str">
        <f>IFERROR(VLOOKUP(select!E76,lang!A$208:B$217,2,0),"")</f>
        <v/>
      </c>
      <c r="I52" s="50">
        <f>select!C76</f>
        <v>0</v>
      </c>
      <c r="J52" s="51" t="str">
        <f ca="1">select!F76</f>
        <v/>
      </c>
      <c r="K52" s="50">
        <f>select!D76</f>
        <v>0</v>
      </c>
      <c r="Q52" s="53" t="s">
        <v>2114</v>
      </c>
      <c r="R52" s="50" t="str">
        <f t="shared" si="11"/>
        <v>カテゴリー</v>
      </c>
      <c r="S52" s="53" t="s">
        <v>2107</v>
      </c>
      <c r="T52" s="53" t="str">
        <f t="shared" si="13"/>
        <v/>
      </c>
      <c r="U52" s="53" t="s">
        <v>2106</v>
      </c>
      <c r="V52" s="50" t="str">
        <f t="shared" si="12"/>
        <v>名称</v>
      </c>
      <c r="W52" s="53" t="s">
        <v>2107</v>
      </c>
      <c r="X52" s="50">
        <f t="shared" si="14"/>
        <v>0</v>
      </c>
      <c r="Y52" s="53" t="s">
        <v>2106</v>
      </c>
      <c r="Z52" s="50" t="str">
        <f t="shared" si="15"/>
        <v>コード</v>
      </c>
      <c r="AA52" s="53" t="s">
        <v>2107</v>
      </c>
      <c r="AB52" s="50" t="str">
        <f t="shared" ca="1" si="16"/>
        <v/>
      </c>
      <c r="AC52" s="53" t="s">
        <v>2106</v>
      </c>
      <c r="AD52" s="50" t="s">
        <v>2098</v>
      </c>
      <c r="AE52" s="53" t="s">
        <v>2108</v>
      </c>
      <c r="AF52" s="53">
        <f t="shared" si="17"/>
        <v>0</v>
      </c>
      <c r="AG52" s="53" t="s">
        <v>2115</v>
      </c>
      <c r="AH52" s="53"/>
      <c r="AI52" s="50" t="str">
        <f t="shared" ca="1" si="18"/>
        <v>{"カテゴリー":"","名称":"0","コード":"","値":0},</v>
      </c>
    </row>
    <row r="53" spans="1:35" ht="18.649999999999999" customHeight="1" thickBot="1">
      <c r="A53" s="62"/>
      <c r="B53" s="64" t="s">
        <v>114</v>
      </c>
      <c r="C53" s="65" t="s">
        <v>2121</v>
      </c>
      <c r="D53" s="65" t="s">
        <v>34</v>
      </c>
      <c r="E53" s="64" t="s">
        <v>2098</v>
      </c>
      <c r="H53" s="51" t="str">
        <f>IFERROR(VLOOKUP(select!E77,lang!A$208:B$217,2,0),"")</f>
        <v/>
      </c>
      <c r="I53" s="50">
        <f>select!C77</f>
        <v>0</v>
      </c>
      <c r="J53" s="51" t="str">
        <f ca="1">select!F77</f>
        <v/>
      </c>
      <c r="K53" s="50">
        <f>select!D77</f>
        <v>0</v>
      </c>
      <c r="Q53" s="53" t="s">
        <v>2114</v>
      </c>
      <c r="R53" s="50" t="str">
        <f t="shared" si="11"/>
        <v>カテゴリー</v>
      </c>
      <c r="S53" s="53" t="s">
        <v>2107</v>
      </c>
      <c r="T53" s="53" t="str">
        <f t="shared" si="13"/>
        <v/>
      </c>
      <c r="U53" s="53" t="s">
        <v>2106</v>
      </c>
      <c r="V53" s="50" t="str">
        <f t="shared" si="12"/>
        <v>名称</v>
      </c>
      <c r="W53" s="53" t="s">
        <v>2107</v>
      </c>
      <c r="X53" s="50">
        <f t="shared" si="14"/>
        <v>0</v>
      </c>
      <c r="Y53" s="53" t="s">
        <v>2106</v>
      </c>
      <c r="Z53" s="50" t="str">
        <f t="shared" si="15"/>
        <v>コード</v>
      </c>
      <c r="AA53" s="53" t="s">
        <v>2107</v>
      </c>
      <c r="AB53" s="50" t="str">
        <f t="shared" ca="1" si="16"/>
        <v/>
      </c>
      <c r="AC53" s="53" t="s">
        <v>2106</v>
      </c>
      <c r="AD53" s="50" t="s">
        <v>2098</v>
      </c>
      <c r="AE53" s="53" t="s">
        <v>2108</v>
      </c>
      <c r="AF53" s="53">
        <f t="shared" si="17"/>
        <v>0</v>
      </c>
      <c r="AG53" s="53" t="s">
        <v>2115</v>
      </c>
      <c r="AH53" s="53"/>
      <c r="AI53" s="50" t="str">
        <f t="shared" ca="1" si="18"/>
        <v>{"カテゴリー":"","名称":"0","コード":"","値":0},</v>
      </c>
    </row>
    <row r="54" spans="1:35" ht="18.649999999999999" customHeight="1" thickBot="1">
      <c r="A54" s="62"/>
      <c r="B54" s="64" t="s">
        <v>114</v>
      </c>
      <c r="C54" s="65" t="s">
        <v>2121</v>
      </c>
      <c r="D54" s="65" t="s">
        <v>34</v>
      </c>
      <c r="E54" s="64" t="s">
        <v>2098</v>
      </c>
      <c r="H54" s="51" t="str">
        <f>IFERROR(VLOOKUP(select!E78,lang!A$208:B$217,2,0),"")</f>
        <v/>
      </c>
      <c r="I54" s="50">
        <f>select!C78</f>
        <v>0</v>
      </c>
      <c r="J54" s="51" t="str">
        <f ca="1">select!F78</f>
        <v/>
      </c>
      <c r="K54" s="50">
        <f>select!D78</f>
        <v>0</v>
      </c>
      <c r="Q54" s="53" t="s">
        <v>2114</v>
      </c>
      <c r="R54" s="50" t="str">
        <f t="shared" si="11"/>
        <v>カテゴリー</v>
      </c>
      <c r="S54" s="53" t="s">
        <v>2107</v>
      </c>
      <c r="T54" s="53" t="str">
        <f t="shared" si="13"/>
        <v/>
      </c>
      <c r="U54" s="53" t="s">
        <v>2106</v>
      </c>
      <c r="V54" s="50" t="str">
        <f t="shared" si="12"/>
        <v>名称</v>
      </c>
      <c r="W54" s="53" t="s">
        <v>2107</v>
      </c>
      <c r="X54" s="50">
        <f t="shared" si="14"/>
        <v>0</v>
      </c>
      <c r="Y54" s="53" t="s">
        <v>2106</v>
      </c>
      <c r="Z54" s="50" t="str">
        <f t="shared" si="15"/>
        <v>コード</v>
      </c>
      <c r="AA54" s="53" t="s">
        <v>2107</v>
      </c>
      <c r="AB54" s="50" t="str">
        <f t="shared" ca="1" si="16"/>
        <v/>
      </c>
      <c r="AC54" s="53" t="s">
        <v>2106</v>
      </c>
      <c r="AD54" s="50" t="s">
        <v>2098</v>
      </c>
      <c r="AE54" s="53" t="s">
        <v>2108</v>
      </c>
      <c r="AF54" s="53">
        <f t="shared" si="17"/>
        <v>0</v>
      </c>
      <c r="AG54" s="53" t="s">
        <v>2115</v>
      </c>
      <c r="AH54" s="53"/>
      <c r="AI54" s="50" t="str">
        <f t="shared" ca="1" si="18"/>
        <v>{"カテゴリー":"","名称":"0","コード":"","値":0},</v>
      </c>
    </row>
    <row r="55" spans="1:35" ht="18.649999999999999" customHeight="1" thickBot="1">
      <c r="A55" s="62"/>
      <c r="B55" s="64" t="s">
        <v>114</v>
      </c>
      <c r="C55" s="65" t="s">
        <v>2121</v>
      </c>
      <c r="D55" s="65" t="s">
        <v>34</v>
      </c>
      <c r="E55" s="64" t="s">
        <v>2098</v>
      </c>
      <c r="H55" s="51" t="str">
        <f>IFERROR(VLOOKUP(select!E79,lang!A$208:B$217,2,0),"")</f>
        <v/>
      </c>
      <c r="I55" s="50">
        <f>select!C79</f>
        <v>0</v>
      </c>
      <c r="J55" s="51" t="str">
        <f ca="1">select!F79</f>
        <v/>
      </c>
      <c r="K55" s="50">
        <f>select!D79</f>
        <v>0</v>
      </c>
      <c r="Q55" s="53" t="s">
        <v>2114</v>
      </c>
      <c r="R55" s="50" t="str">
        <f t="shared" si="11"/>
        <v>カテゴリー</v>
      </c>
      <c r="S55" s="53" t="s">
        <v>2107</v>
      </c>
      <c r="T55" s="53" t="str">
        <f t="shared" si="13"/>
        <v/>
      </c>
      <c r="U55" s="53" t="s">
        <v>2106</v>
      </c>
      <c r="V55" s="50" t="str">
        <f t="shared" si="12"/>
        <v>名称</v>
      </c>
      <c r="W55" s="53" t="s">
        <v>2107</v>
      </c>
      <c r="X55" s="50">
        <f t="shared" si="14"/>
        <v>0</v>
      </c>
      <c r="Y55" s="53" t="s">
        <v>2106</v>
      </c>
      <c r="Z55" s="50" t="str">
        <f t="shared" si="15"/>
        <v>コード</v>
      </c>
      <c r="AA55" s="53" t="s">
        <v>2107</v>
      </c>
      <c r="AB55" s="50" t="str">
        <f t="shared" ca="1" si="16"/>
        <v/>
      </c>
      <c r="AC55" s="53" t="s">
        <v>2106</v>
      </c>
      <c r="AD55" s="50" t="s">
        <v>2098</v>
      </c>
      <c r="AE55" s="53" t="s">
        <v>2108</v>
      </c>
      <c r="AF55" s="53">
        <f t="shared" si="17"/>
        <v>0</v>
      </c>
      <c r="AG55" s="53" t="s">
        <v>2115</v>
      </c>
      <c r="AH55" s="53"/>
      <c r="AI55" s="50" t="str">
        <f t="shared" ca="1" si="18"/>
        <v>{"カテゴリー":"","名称":"0","コード":"","値":0},</v>
      </c>
    </row>
    <row r="56" spans="1:35" ht="18.649999999999999" customHeight="1" thickBot="1">
      <c r="A56" s="62"/>
      <c r="B56" s="64" t="s">
        <v>114</v>
      </c>
      <c r="C56" s="65" t="s">
        <v>2121</v>
      </c>
      <c r="D56" s="65" t="s">
        <v>34</v>
      </c>
      <c r="E56" s="64" t="s">
        <v>2098</v>
      </c>
      <c r="H56" s="51" t="str">
        <f>IFERROR(VLOOKUP(select!E80,lang!A$208:B$217,2,0),"")</f>
        <v/>
      </c>
      <c r="I56" s="50">
        <f>select!C80</f>
        <v>0</v>
      </c>
      <c r="J56" s="51" t="str">
        <f ca="1">select!F80</f>
        <v/>
      </c>
      <c r="K56" s="50">
        <f>select!D80</f>
        <v>0</v>
      </c>
      <c r="Q56" s="53" t="s">
        <v>2114</v>
      </c>
      <c r="R56" s="50" t="str">
        <f t="shared" si="11"/>
        <v>カテゴリー</v>
      </c>
      <c r="S56" s="53" t="s">
        <v>2107</v>
      </c>
      <c r="T56" s="53" t="str">
        <f t="shared" si="13"/>
        <v/>
      </c>
      <c r="U56" s="53" t="s">
        <v>2106</v>
      </c>
      <c r="V56" s="50" t="str">
        <f t="shared" si="12"/>
        <v>名称</v>
      </c>
      <c r="W56" s="53" t="s">
        <v>2107</v>
      </c>
      <c r="X56" s="50">
        <f t="shared" si="14"/>
        <v>0</v>
      </c>
      <c r="Y56" s="53" t="s">
        <v>2106</v>
      </c>
      <c r="Z56" s="50" t="str">
        <f t="shared" si="15"/>
        <v>コード</v>
      </c>
      <c r="AA56" s="53" t="s">
        <v>2107</v>
      </c>
      <c r="AB56" s="50" t="str">
        <f t="shared" ca="1" si="16"/>
        <v/>
      </c>
      <c r="AC56" s="53" t="s">
        <v>2106</v>
      </c>
      <c r="AD56" s="50" t="s">
        <v>2098</v>
      </c>
      <c r="AE56" s="53" t="s">
        <v>2108</v>
      </c>
      <c r="AF56" s="53">
        <f t="shared" si="17"/>
        <v>0</v>
      </c>
      <c r="AG56" s="53" t="s">
        <v>2115</v>
      </c>
      <c r="AH56" s="53"/>
      <c r="AI56" s="50" t="str">
        <f t="shared" ca="1" si="18"/>
        <v>{"カテゴリー":"","名称":"0","コード":"","値":0},</v>
      </c>
    </row>
    <row r="57" spans="1:35" ht="18.649999999999999" customHeight="1" thickBot="1">
      <c r="A57" s="62"/>
      <c r="B57" s="64" t="s">
        <v>114</v>
      </c>
      <c r="C57" s="65" t="s">
        <v>2121</v>
      </c>
      <c r="D57" s="65" t="s">
        <v>34</v>
      </c>
      <c r="E57" s="64" t="s">
        <v>2098</v>
      </c>
      <c r="H57" s="51" t="str">
        <f>IFERROR(VLOOKUP(select!E81,lang!A$208:B$217,2,0),"")</f>
        <v/>
      </c>
      <c r="I57" s="50">
        <f>select!C81</f>
        <v>0</v>
      </c>
      <c r="J57" s="51" t="str">
        <f ca="1">select!F81</f>
        <v/>
      </c>
      <c r="K57" s="50">
        <f>select!D81</f>
        <v>0</v>
      </c>
      <c r="Q57" s="53" t="s">
        <v>2114</v>
      </c>
      <c r="R57" s="50" t="str">
        <f t="shared" si="11"/>
        <v>カテゴリー</v>
      </c>
      <c r="S57" s="53" t="s">
        <v>2107</v>
      </c>
      <c r="T57" s="53" t="str">
        <f t="shared" si="13"/>
        <v/>
      </c>
      <c r="U57" s="53" t="s">
        <v>2106</v>
      </c>
      <c r="V57" s="50" t="str">
        <f t="shared" si="12"/>
        <v>名称</v>
      </c>
      <c r="W57" s="53" t="s">
        <v>2107</v>
      </c>
      <c r="X57" s="50">
        <f t="shared" si="14"/>
        <v>0</v>
      </c>
      <c r="Y57" s="53" t="s">
        <v>2106</v>
      </c>
      <c r="Z57" s="50" t="str">
        <f t="shared" si="15"/>
        <v>コード</v>
      </c>
      <c r="AA57" s="53" t="s">
        <v>2107</v>
      </c>
      <c r="AB57" s="50" t="str">
        <f t="shared" ca="1" si="16"/>
        <v/>
      </c>
      <c r="AC57" s="53" t="s">
        <v>2106</v>
      </c>
      <c r="AD57" s="50" t="s">
        <v>2098</v>
      </c>
      <c r="AE57" s="53" t="s">
        <v>2108</v>
      </c>
      <c r="AF57" s="53">
        <f t="shared" si="17"/>
        <v>0</v>
      </c>
      <c r="AG57" s="53" t="s">
        <v>2115</v>
      </c>
      <c r="AH57" s="53"/>
      <c r="AI57" s="50" t="str">
        <f t="shared" ca="1" si="18"/>
        <v>{"カテゴリー":"","名称":"0","コード":"","値":0},</v>
      </c>
    </row>
    <row r="58" spans="1:35" ht="18.649999999999999" customHeight="1" thickBot="1">
      <c r="A58" s="62"/>
      <c r="B58" s="64" t="s">
        <v>114</v>
      </c>
      <c r="C58" s="65" t="s">
        <v>2121</v>
      </c>
      <c r="D58" s="65" t="s">
        <v>34</v>
      </c>
      <c r="E58" s="64" t="s">
        <v>2098</v>
      </c>
      <c r="H58" s="51" t="str">
        <f>IFERROR(VLOOKUP(select!E82,lang!A$208:B$217,2,0),"")</f>
        <v/>
      </c>
      <c r="I58" s="50">
        <f>select!C82</f>
        <v>0</v>
      </c>
      <c r="J58" s="51" t="str">
        <f ca="1">select!F82</f>
        <v/>
      </c>
      <c r="K58" s="50">
        <f>select!D82</f>
        <v>0</v>
      </c>
      <c r="Q58" s="53" t="s">
        <v>2114</v>
      </c>
      <c r="R58" s="50" t="str">
        <f t="shared" si="11"/>
        <v>カテゴリー</v>
      </c>
      <c r="S58" s="53" t="s">
        <v>2107</v>
      </c>
      <c r="T58" s="53" t="str">
        <f t="shared" si="13"/>
        <v/>
      </c>
      <c r="U58" s="53" t="s">
        <v>2106</v>
      </c>
      <c r="V58" s="50" t="str">
        <f t="shared" si="12"/>
        <v>名称</v>
      </c>
      <c r="W58" s="53" t="s">
        <v>2107</v>
      </c>
      <c r="X58" s="50">
        <f t="shared" si="14"/>
        <v>0</v>
      </c>
      <c r="Y58" s="53" t="s">
        <v>2106</v>
      </c>
      <c r="Z58" s="50" t="str">
        <f t="shared" si="15"/>
        <v>コード</v>
      </c>
      <c r="AA58" s="53" t="s">
        <v>2107</v>
      </c>
      <c r="AB58" s="50" t="str">
        <f t="shared" ca="1" si="16"/>
        <v/>
      </c>
      <c r="AC58" s="53" t="s">
        <v>2106</v>
      </c>
      <c r="AD58" s="50" t="s">
        <v>2098</v>
      </c>
      <c r="AE58" s="53" t="s">
        <v>2108</v>
      </c>
      <c r="AF58" s="53">
        <f t="shared" si="17"/>
        <v>0</v>
      </c>
      <c r="AG58" s="53" t="s">
        <v>2115</v>
      </c>
      <c r="AH58" s="53"/>
      <c r="AI58" s="50" t="str">
        <f t="shared" ca="1" si="18"/>
        <v>{"カテゴリー":"","名称":"0","コード":"","値":0},</v>
      </c>
    </row>
    <row r="59" spans="1:35" ht="18.649999999999999" customHeight="1" thickBot="1">
      <c r="A59" s="62"/>
      <c r="B59" s="64" t="s">
        <v>114</v>
      </c>
      <c r="C59" s="65" t="s">
        <v>2121</v>
      </c>
      <c r="D59" s="65" t="s">
        <v>34</v>
      </c>
      <c r="E59" s="64" t="s">
        <v>2098</v>
      </c>
      <c r="H59" s="51" t="str">
        <f>IFERROR(VLOOKUP(select!E83,lang!A$208:B$217,2,0),"")</f>
        <v/>
      </c>
      <c r="I59" s="50">
        <f>select!C83</f>
        <v>0</v>
      </c>
      <c r="J59" s="51" t="str">
        <f ca="1">select!F83</f>
        <v/>
      </c>
      <c r="K59" s="50">
        <f>select!D83</f>
        <v>0</v>
      </c>
      <c r="Q59" s="53" t="s">
        <v>2114</v>
      </c>
      <c r="R59" s="50" t="str">
        <f t="shared" si="11"/>
        <v>カテゴリー</v>
      </c>
      <c r="S59" s="53" t="s">
        <v>2107</v>
      </c>
      <c r="T59" s="53" t="str">
        <f t="shared" si="13"/>
        <v/>
      </c>
      <c r="U59" s="53" t="s">
        <v>2106</v>
      </c>
      <c r="V59" s="50" t="str">
        <f t="shared" si="12"/>
        <v>名称</v>
      </c>
      <c r="W59" s="53" t="s">
        <v>2107</v>
      </c>
      <c r="X59" s="50">
        <f t="shared" si="14"/>
        <v>0</v>
      </c>
      <c r="Y59" s="53" t="s">
        <v>2106</v>
      </c>
      <c r="Z59" s="50" t="str">
        <f t="shared" si="15"/>
        <v>コード</v>
      </c>
      <c r="AA59" s="53" t="s">
        <v>2107</v>
      </c>
      <c r="AB59" s="50" t="str">
        <f t="shared" ca="1" si="16"/>
        <v/>
      </c>
      <c r="AC59" s="53" t="s">
        <v>2106</v>
      </c>
      <c r="AD59" s="50" t="s">
        <v>2098</v>
      </c>
      <c r="AE59" s="53" t="s">
        <v>2108</v>
      </c>
      <c r="AF59" s="53">
        <f t="shared" si="17"/>
        <v>0</v>
      </c>
      <c r="AG59" s="53" t="s">
        <v>2115</v>
      </c>
      <c r="AH59" s="53"/>
      <c r="AI59" s="50" t="str">
        <f t="shared" ca="1" si="18"/>
        <v>{"カテゴリー":"","名称":"0","コード":"","値":0},</v>
      </c>
    </row>
    <row r="60" spans="1:35" ht="18.649999999999999" customHeight="1" thickBot="1">
      <c r="A60" s="62"/>
      <c r="B60" s="64" t="s">
        <v>114</v>
      </c>
      <c r="C60" s="65" t="s">
        <v>2121</v>
      </c>
      <c r="D60" s="65" t="s">
        <v>34</v>
      </c>
      <c r="E60" s="64" t="s">
        <v>2098</v>
      </c>
      <c r="H60" s="51" t="str">
        <f>IFERROR(VLOOKUP(select!E84,lang!A$208:B$217,2,0),"")</f>
        <v/>
      </c>
      <c r="I60" s="50">
        <f>select!C84</f>
        <v>0</v>
      </c>
      <c r="J60" s="51" t="str">
        <f ca="1">select!F84</f>
        <v/>
      </c>
      <c r="K60" s="50">
        <f>select!D84</f>
        <v>0</v>
      </c>
      <c r="Q60" s="53" t="s">
        <v>2114</v>
      </c>
      <c r="R60" s="50" t="str">
        <f t="shared" si="11"/>
        <v>カテゴリー</v>
      </c>
      <c r="S60" s="53" t="s">
        <v>2107</v>
      </c>
      <c r="T60" s="53" t="str">
        <f t="shared" si="13"/>
        <v/>
      </c>
      <c r="U60" s="53" t="s">
        <v>2106</v>
      </c>
      <c r="V60" s="50" t="str">
        <f t="shared" si="12"/>
        <v>名称</v>
      </c>
      <c r="W60" s="53" t="s">
        <v>2107</v>
      </c>
      <c r="X60" s="50">
        <f t="shared" si="14"/>
        <v>0</v>
      </c>
      <c r="Y60" s="53" t="s">
        <v>2106</v>
      </c>
      <c r="Z60" s="50" t="str">
        <f t="shared" si="15"/>
        <v>コード</v>
      </c>
      <c r="AA60" s="53" t="s">
        <v>2107</v>
      </c>
      <c r="AB60" s="50" t="str">
        <f t="shared" ca="1" si="16"/>
        <v/>
      </c>
      <c r="AC60" s="53" t="s">
        <v>2106</v>
      </c>
      <c r="AD60" s="50" t="s">
        <v>2098</v>
      </c>
      <c r="AE60" s="53" t="s">
        <v>2108</v>
      </c>
      <c r="AF60" s="53">
        <f t="shared" si="17"/>
        <v>0</v>
      </c>
      <c r="AG60" s="53" t="s">
        <v>2115</v>
      </c>
      <c r="AH60" s="53"/>
      <c r="AI60" s="50" t="str">
        <f t="shared" ca="1" si="18"/>
        <v>{"カテゴリー":"","名称":"0","コード":"","値":0},</v>
      </c>
    </row>
    <row r="61" spans="1:35" ht="18.649999999999999" customHeight="1" thickBot="1">
      <c r="A61" s="62"/>
      <c r="B61" s="64" t="s">
        <v>114</v>
      </c>
      <c r="C61" s="65" t="s">
        <v>2121</v>
      </c>
      <c r="D61" s="65" t="s">
        <v>34</v>
      </c>
      <c r="E61" s="64" t="s">
        <v>2098</v>
      </c>
      <c r="H61" s="51" t="str">
        <f>IFERROR(VLOOKUP(select!E85,lang!A$208:B$217,2,0),"")</f>
        <v/>
      </c>
      <c r="I61" s="50">
        <f>select!C85</f>
        <v>0</v>
      </c>
      <c r="J61" s="51" t="str">
        <f ca="1">select!F85</f>
        <v/>
      </c>
      <c r="K61" s="50">
        <f>select!D85</f>
        <v>0</v>
      </c>
      <c r="Q61" s="53" t="s">
        <v>2114</v>
      </c>
      <c r="R61" s="50" t="str">
        <f t="shared" si="11"/>
        <v>カテゴリー</v>
      </c>
      <c r="S61" s="53" t="s">
        <v>2107</v>
      </c>
      <c r="T61" s="53" t="str">
        <f t="shared" si="13"/>
        <v/>
      </c>
      <c r="U61" s="53" t="s">
        <v>2106</v>
      </c>
      <c r="V61" s="50" t="str">
        <f t="shared" si="12"/>
        <v>名称</v>
      </c>
      <c r="W61" s="53" t="s">
        <v>2107</v>
      </c>
      <c r="X61" s="50">
        <f t="shared" si="14"/>
        <v>0</v>
      </c>
      <c r="Y61" s="53" t="s">
        <v>2106</v>
      </c>
      <c r="Z61" s="50" t="str">
        <f t="shared" si="15"/>
        <v>コード</v>
      </c>
      <c r="AA61" s="53" t="s">
        <v>2107</v>
      </c>
      <c r="AB61" s="50" t="str">
        <f t="shared" ca="1" si="16"/>
        <v/>
      </c>
      <c r="AC61" s="53" t="s">
        <v>2106</v>
      </c>
      <c r="AD61" s="50" t="s">
        <v>2098</v>
      </c>
      <c r="AE61" s="53" t="s">
        <v>2108</v>
      </c>
      <c r="AF61" s="53">
        <f t="shared" si="17"/>
        <v>0</v>
      </c>
      <c r="AG61" s="53" t="s">
        <v>2115</v>
      </c>
      <c r="AH61" s="53"/>
      <c r="AI61" s="50" t="str">
        <f t="shared" ca="1" si="18"/>
        <v>{"カテゴリー":"","名称":"0","コード":"","値":0},</v>
      </c>
    </row>
    <row r="62" spans="1:35" ht="18.649999999999999" customHeight="1" thickBot="1">
      <c r="A62" s="62"/>
      <c r="B62" s="64" t="s">
        <v>114</v>
      </c>
      <c r="C62" s="65" t="s">
        <v>2121</v>
      </c>
      <c r="D62" s="65" t="s">
        <v>34</v>
      </c>
      <c r="E62" s="64" t="s">
        <v>2098</v>
      </c>
      <c r="H62" s="51" t="str">
        <f>IFERROR(VLOOKUP(select!E86,lang!A$208:B$217,2,0),"")</f>
        <v/>
      </c>
      <c r="I62" s="50">
        <f>select!C86</f>
        <v>0</v>
      </c>
      <c r="J62" s="51" t="str">
        <f ca="1">select!F86</f>
        <v/>
      </c>
      <c r="K62" s="50">
        <f>select!D86</f>
        <v>0</v>
      </c>
      <c r="Q62" s="53" t="s">
        <v>2114</v>
      </c>
      <c r="R62" s="50" t="str">
        <f t="shared" si="11"/>
        <v>カテゴリー</v>
      </c>
      <c r="S62" s="53" t="s">
        <v>2107</v>
      </c>
      <c r="T62" s="53" t="str">
        <f t="shared" si="13"/>
        <v/>
      </c>
      <c r="U62" s="53" t="s">
        <v>2106</v>
      </c>
      <c r="V62" s="50" t="str">
        <f t="shared" si="12"/>
        <v>名称</v>
      </c>
      <c r="W62" s="53" t="s">
        <v>2107</v>
      </c>
      <c r="X62" s="50">
        <f t="shared" si="14"/>
        <v>0</v>
      </c>
      <c r="Y62" s="53" t="s">
        <v>2106</v>
      </c>
      <c r="Z62" s="50" t="str">
        <f t="shared" si="15"/>
        <v>コード</v>
      </c>
      <c r="AA62" s="53" t="s">
        <v>2107</v>
      </c>
      <c r="AB62" s="50" t="str">
        <f t="shared" ca="1" si="16"/>
        <v/>
      </c>
      <c r="AC62" s="53" t="s">
        <v>2106</v>
      </c>
      <c r="AD62" s="50" t="s">
        <v>2098</v>
      </c>
      <c r="AE62" s="53" t="s">
        <v>2108</v>
      </c>
      <c r="AF62" s="53">
        <f t="shared" si="17"/>
        <v>0</v>
      </c>
      <c r="AG62" s="53" t="s">
        <v>2115</v>
      </c>
      <c r="AH62" s="53"/>
      <c r="AI62" s="50" t="str">
        <f t="shared" ca="1" si="18"/>
        <v>{"カテゴリー":"","名称":"0","コード":"","値":0},</v>
      </c>
    </row>
    <row r="63" spans="1:35" ht="18.649999999999999" customHeight="1" thickBot="1">
      <c r="A63" s="62"/>
      <c r="B63" s="64" t="s">
        <v>114</v>
      </c>
      <c r="C63" s="65" t="s">
        <v>2121</v>
      </c>
      <c r="D63" s="65" t="s">
        <v>34</v>
      </c>
      <c r="E63" s="64" t="s">
        <v>2098</v>
      </c>
      <c r="H63" s="51" t="str">
        <f>IFERROR(VLOOKUP(select!E87,lang!A$208:B$217,2,0),"")</f>
        <v/>
      </c>
      <c r="I63" s="50">
        <f>select!C87</f>
        <v>0</v>
      </c>
      <c r="J63" s="51" t="str">
        <f ca="1">select!F87</f>
        <v/>
      </c>
      <c r="K63" s="50">
        <f>select!D87</f>
        <v>0</v>
      </c>
      <c r="Q63" s="53" t="s">
        <v>2114</v>
      </c>
      <c r="R63" s="50" t="str">
        <f t="shared" si="11"/>
        <v>カテゴリー</v>
      </c>
      <c r="S63" s="53" t="s">
        <v>2107</v>
      </c>
      <c r="T63" s="53" t="str">
        <f t="shared" si="13"/>
        <v/>
      </c>
      <c r="U63" s="53" t="s">
        <v>2106</v>
      </c>
      <c r="V63" s="50" t="str">
        <f t="shared" si="12"/>
        <v>名称</v>
      </c>
      <c r="W63" s="53" t="s">
        <v>2107</v>
      </c>
      <c r="X63" s="50">
        <f t="shared" si="14"/>
        <v>0</v>
      </c>
      <c r="Y63" s="53" t="s">
        <v>2106</v>
      </c>
      <c r="Z63" s="50" t="str">
        <f t="shared" si="15"/>
        <v>コード</v>
      </c>
      <c r="AA63" s="53" t="s">
        <v>2107</v>
      </c>
      <c r="AB63" s="50" t="str">
        <f t="shared" ca="1" si="16"/>
        <v/>
      </c>
      <c r="AC63" s="53" t="s">
        <v>2106</v>
      </c>
      <c r="AD63" s="50" t="s">
        <v>2098</v>
      </c>
      <c r="AE63" s="53" t="s">
        <v>2108</v>
      </c>
      <c r="AF63" s="53">
        <f t="shared" si="17"/>
        <v>0</v>
      </c>
      <c r="AG63" s="53" t="s">
        <v>2115</v>
      </c>
      <c r="AH63" s="53"/>
      <c r="AI63" s="50" t="str">
        <f t="shared" ca="1" si="18"/>
        <v>{"カテゴリー":"","名称":"0","コード":"","値":0},</v>
      </c>
    </row>
    <row r="64" spans="1:35" ht="18.649999999999999" customHeight="1" thickBot="1">
      <c r="A64" s="62"/>
      <c r="B64" s="64" t="s">
        <v>114</v>
      </c>
      <c r="C64" s="65" t="s">
        <v>2121</v>
      </c>
      <c r="D64" s="65" t="s">
        <v>34</v>
      </c>
      <c r="E64" s="64" t="s">
        <v>2098</v>
      </c>
      <c r="H64" s="51" t="str">
        <f>IFERROR(VLOOKUP(select!E88,lang!A$208:B$217,2,0),"")</f>
        <v/>
      </c>
      <c r="I64" s="50">
        <f>select!C88</f>
        <v>0</v>
      </c>
      <c r="J64" s="51" t="str">
        <f ca="1">select!F88</f>
        <v/>
      </c>
      <c r="K64" s="50">
        <f>select!D88</f>
        <v>0</v>
      </c>
      <c r="Q64" s="53" t="s">
        <v>2114</v>
      </c>
      <c r="R64" s="50" t="str">
        <f t="shared" si="11"/>
        <v>カテゴリー</v>
      </c>
      <c r="S64" s="53" t="s">
        <v>2107</v>
      </c>
      <c r="T64" s="53" t="str">
        <f t="shared" si="13"/>
        <v/>
      </c>
      <c r="U64" s="53" t="s">
        <v>2106</v>
      </c>
      <c r="V64" s="50" t="str">
        <f t="shared" si="12"/>
        <v>名称</v>
      </c>
      <c r="W64" s="53" t="s">
        <v>2107</v>
      </c>
      <c r="X64" s="50">
        <f t="shared" si="14"/>
        <v>0</v>
      </c>
      <c r="Y64" s="53" t="s">
        <v>2106</v>
      </c>
      <c r="Z64" s="50" t="str">
        <f t="shared" si="15"/>
        <v>コード</v>
      </c>
      <c r="AA64" s="53" t="s">
        <v>2107</v>
      </c>
      <c r="AB64" s="50" t="str">
        <f t="shared" ca="1" si="16"/>
        <v/>
      </c>
      <c r="AC64" s="53" t="s">
        <v>2106</v>
      </c>
      <c r="AD64" s="50" t="s">
        <v>2098</v>
      </c>
      <c r="AE64" s="53" t="s">
        <v>2108</v>
      </c>
      <c r="AF64" s="53">
        <f t="shared" si="17"/>
        <v>0</v>
      </c>
      <c r="AG64" s="53" t="s">
        <v>2115</v>
      </c>
      <c r="AH64" s="53"/>
      <c r="AI64" s="50" t="str">
        <f t="shared" ca="1" si="18"/>
        <v>{"カテゴリー":"","名称":"0","コード":"","値":0},</v>
      </c>
    </row>
    <row r="65" spans="1:35" ht="18.649999999999999" customHeight="1" thickBot="1">
      <c r="A65" s="62"/>
      <c r="B65" s="64" t="s">
        <v>114</v>
      </c>
      <c r="C65" s="65" t="s">
        <v>2121</v>
      </c>
      <c r="D65" s="65" t="s">
        <v>34</v>
      </c>
      <c r="E65" s="64" t="s">
        <v>2098</v>
      </c>
      <c r="H65" s="51" t="str">
        <f>IFERROR(VLOOKUP(select!E89,lang!A$208:B$217,2,0),"")</f>
        <v/>
      </c>
      <c r="I65" s="50">
        <f>select!C89</f>
        <v>0</v>
      </c>
      <c r="J65" s="51" t="str">
        <f ca="1">select!F89</f>
        <v/>
      </c>
      <c r="K65" s="50">
        <f>select!D89</f>
        <v>0</v>
      </c>
      <c r="Q65" s="53" t="s">
        <v>2114</v>
      </c>
      <c r="R65" s="50" t="str">
        <f t="shared" si="11"/>
        <v>カテゴリー</v>
      </c>
      <c r="S65" s="53" t="s">
        <v>2107</v>
      </c>
      <c r="T65" s="53" t="str">
        <f t="shared" si="13"/>
        <v/>
      </c>
      <c r="U65" s="53" t="s">
        <v>2106</v>
      </c>
      <c r="V65" s="50" t="str">
        <f t="shared" si="12"/>
        <v>名称</v>
      </c>
      <c r="W65" s="53" t="s">
        <v>2107</v>
      </c>
      <c r="X65" s="50">
        <f t="shared" si="14"/>
        <v>0</v>
      </c>
      <c r="Y65" s="53" t="s">
        <v>2106</v>
      </c>
      <c r="Z65" s="50" t="str">
        <f t="shared" si="15"/>
        <v>コード</v>
      </c>
      <c r="AA65" s="53" t="s">
        <v>2107</v>
      </c>
      <c r="AB65" s="50" t="str">
        <f t="shared" ca="1" si="16"/>
        <v/>
      </c>
      <c r="AC65" s="53" t="s">
        <v>2106</v>
      </c>
      <c r="AD65" s="50" t="s">
        <v>2098</v>
      </c>
      <c r="AE65" s="53" t="s">
        <v>2108</v>
      </c>
      <c r="AF65" s="53">
        <f t="shared" si="17"/>
        <v>0</v>
      </c>
      <c r="AG65" s="53" t="s">
        <v>2115</v>
      </c>
      <c r="AH65" s="53"/>
      <c r="AI65" s="50" t="str">
        <f t="shared" ca="1" si="18"/>
        <v>{"カテゴリー":"","名称":"0","コード":"","値":0},</v>
      </c>
    </row>
    <row r="66" spans="1:35" ht="18.649999999999999" customHeight="1" thickBot="1">
      <c r="A66" s="62"/>
      <c r="B66" s="64" t="s">
        <v>114</v>
      </c>
      <c r="C66" s="65" t="s">
        <v>2121</v>
      </c>
      <c r="D66" s="65" t="s">
        <v>34</v>
      </c>
      <c r="E66" s="64" t="s">
        <v>2098</v>
      </c>
      <c r="H66" s="51" t="str">
        <f>IFERROR(VLOOKUP(select!E90,lang!A$208:B$217,2,0),"")</f>
        <v/>
      </c>
      <c r="I66" s="50">
        <f>select!C90</f>
        <v>0</v>
      </c>
      <c r="J66" s="51">
        <f>select!F90</f>
        <v>0</v>
      </c>
      <c r="K66" s="50">
        <f>select!D90</f>
        <v>0</v>
      </c>
      <c r="Q66" s="53" t="s">
        <v>2114</v>
      </c>
      <c r="R66" s="50" t="str">
        <f t="shared" ref="R66:R97" si="19">B66</f>
        <v>カテゴリー</v>
      </c>
      <c r="S66" s="53" t="s">
        <v>2107</v>
      </c>
      <c r="T66" s="53" t="str">
        <f t="shared" si="13"/>
        <v/>
      </c>
      <c r="U66" s="53" t="s">
        <v>2106</v>
      </c>
      <c r="V66" s="50" t="str">
        <f t="shared" si="12"/>
        <v>名称</v>
      </c>
      <c r="W66" s="53" t="s">
        <v>2107</v>
      </c>
      <c r="X66" s="50">
        <f t="shared" si="14"/>
        <v>0</v>
      </c>
      <c r="Y66" s="53" t="s">
        <v>2106</v>
      </c>
      <c r="Z66" s="50" t="str">
        <f t="shared" si="15"/>
        <v>コード</v>
      </c>
      <c r="AA66" s="53" t="s">
        <v>2107</v>
      </c>
      <c r="AB66" s="50">
        <f t="shared" si="16"/>
        <v>0</v>
      </c>
      <c r="AC66" s="53" t="s">
        <v>2106</v>
      </c>
      <c r="AD66" s="50" t="s">
        <v>2098</v>
      </c>
      <c r="AE66" s="53" t="s">
        <v>2108</v>
      </c>
      <c r="AF66" s="53">
        <f t="shared" si="17"/>
        <v>0</v>
      </c>
      <c r="AG66" s="53" t="s">
        <v>2116</v>
      </c>
      <c r="AH66" s="53"/>
      <c r="AI66" s="50" t="str">
        <f t="shared" si="18"/>
        <v>{"カテゴリー":"","名称":"0","コード":"0","値":0}],</v>
      </c>
    </row>
    <row r="67" spans="1:35" ht="18.649999999999999" customHeight="1" thickBot="1">
      <c r="A67" s="50" t="s">
        <v>2122</v>
      </c>
      <c r="B67" s="65" t="s">
        <v>2123</v>
      </c>
      <c r="C67" s="65"/>
      <c r="D67" s="66"/>
      <c r="E67" s="66"/>
      <c r="I67" s="50" t="str">
        <f t="shared" ref="I67:I72" si="20">B67</f>
        <v>重量</v>
      </c>
      <c r="J67" s="50">
        <f>select!J92</f>
        <v>5</v>
      </c>
      <c r="M67" s="53" t="s">
        <v>2104</v>
      </c>
      <c r="N67" s="53" t="str">
        <f>A67</f>
        <v>SC3U</v>
      </c>
      <c r="O67" s="53" t="s">
        <v>2124</v>
      </c>
      <c r="P67" s="53"/>
      <c r="Q67" s="53" t="s">
        <v>2104</v>
      </c>
      <c r="R67" s="50" t="str">
        <f t="shared" si="19"/>
        <v>重量</v>
      </c>
      <c r="S67" s="53" t="s">
        <v>2108</v>
      </c>
      <c r="T67" s="50">
        <f>J67</f>
        <v>5</v>
      </c>
      <c r="U67" s="53" t="s">
        <v>2109</v>
      </c>
      <c r="AI67" s="50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49999999999999" customHeight="1" thickBot="1">
      <c r="B68" s="67" t="s">
        <v>93</v>
      </c>
      <c r="D68" s="68"/>
      <c r="E68" s="68"/>
      <c r="F68" s="69"/>
      <c r="I68" s="50" t="str">
        <f t="shared" si="20"/>
        <v>寿命(年)</v>
      </c>
      <c r="J68" s="50">
        <f>select!H96</f>
        <v>5</v>
      </c>
      <c r="Q68" s="53" t="s">
        <v>2104</v>
      </c>
      <c r="R68" s="50" t="str">
        <f t="shared" si="19"/>
        <v>寿命(年)</v>
      </c>
      <c r="S68" s="53" t="s">
        <v>2108</v>
      </c>
      <c r="T68" s="50">
        <f>J68</f>
        <v>5</v>
      </c>
      <c r="U68" s="53" t="s">
        <v>2109</v>
      </c>
      <c r="AI68" s="50" t="str">
        <f t="shared" si="21"/>
        <v>"寿命(年)":5,</v>
      </c>
    </row>
    <row r="69" spans="1:35" ht="18.649999999999999" customHeight="1" thickBot="1">
      <c r="B69" s="65" t="s">
        <v>95</v>
      </c>
      <c r="D69" s="66"/>
      <c r="E69" s="66"/>
      <c r="F69" s="69"/>
      <c r="I69" s="50" t="str">
        <f t="shared" si="20"/>
        <v>稼働率(%)</v>
      </c>
      <c r="J69" s="50">
        <f>select!H97</f>
        <v>80</v>
      </c>
      <c r="Q69" s="53" t="s">
        <v>2104</v>
      </c>
      <c r="R69" s="50" t="str">
        <f t="shared" si="19"/>
        <v>稼働率(%)</v>
      </c>
      <c r="S69" s="53" t="s">
        <v>2108</v>
      </c>
      <c r="T69" s="50">
        <f>J69</f>
        <v>80</v>
      </c>
      <c r="U69" s="53" t="s">
        <v>2109</v>
      </c>
      <c r="AI69" s="50" t="str">
        <f t="shared" si="21"/>
        <v>"稼働率(%)":80,</v>
      </c>
    </row>
    <row r="70" spans="1:35" ht="18.649999999999999" customHeight="1" thickBot="1">
      <c r="B70" s="67" t="s">
        <v>96</v>
      </c>
      <c r="D70" s="68"/>
      <c r="E70" s="68"/>
      <c r="F70" s="69"/>
      <c r="I70" s="50" t="str">
        <f t="shared" si="20"/>
        <v>稼働電力kw</v>
      </c>
      <c r="J70" s="50">
        <f>select!H98</f>
        <v>4</v>
      </c>
      <c r="Q70" s="53" t="s">
        <v>2104</v>
      </c>
      <c r="R70" s="50" t="str">
        <f t="shared" si="19"/>
        <v>稼働電力kw</v>
      </c>
      <c r="S70" s="53" t="s">
        <v>2108</v>
      </c>
      <c r="T70" s="50">
        <f>J70</f>
        <v>4</v>
      </c>
      <c r="U70" s="53" t="s">
        <v>2109</v>
      </c>
      <c r="AI70" s="50" t="str">
        <f t="shared" si="21"/>
        <v>"稼働電力kw":4,</v>
      </c>
    </row>
    <row r="71" spans="1:35" ht="27.65" customHeight="1" thickBot="1">
      <c r="B71" s="65" t="s">
        <v>98</v>
      </c>
      <c r="D71" s="66"/>
      <c r="E71" s="66"/>
      <c r="F71" s="69"/>
      <c r="I71" s="50" t="str">
        <f t="shared" si="20"/>
        <v>燃料消費(L/h)</v>
      </c>
      <c r="J71" s="50">
        <f>select!H99</f>
        <v>0.3</v>
      </c>
      <c r="Q71" s="53" t="s">
        <v>2104</v>
      </c>
      <c r="R71" s="50" t="str">
        <f t="shared" si="19"/>
        <v>燃料消費(L/h)</v>
      </c>
      <c r="S71" s="53" t="s">
        <v>2108</v>
      </c>
      <c r="T71" s="50">
        <f>J71</f>
        <v>0.3</v>
      </c>
      <c r="U71" s="53" t="s">
        <v>2109</v>
      </c>
      <c r="AI71" s="50" t="str">
        <f t="shared" si="21"/>
        <v>"燃料消費(L/h)":0.3,</v>
      </c>
    </row>
    <row r="72" spans="1:35" ht="18.649999999999999" customHeight="1" thickBot="1">
      <c r="B72" s="70" t="s">
        <v>105</v>
      </c>
      <c r="C72" s="71" t="s">
        <v>2125</v>
      </c>
      <c r="D72" s="72" t="s">
        <v>2126</v>
      </c>
      <c r="E72" s="67"/>
      <c r="F72" s="69"/>
      <c r="I72" s="50" t="str">
        <f t="shared" si="20"/>
        <v>フランチャイズ</v>
      </c>
      <c r="J72" s="50">
        <f>select!C106</f>
        <v>0</v>
      </c>
      <c r="K72" s="51" t="str">
        <f>IFERROR(VLOOKUP(select!C107,lang!A$218:B$220,2,0),"")</f>
        <v>フランチャイズなし</v>
      </c>
      <c r="Q72" s="53" t="s">
        <v>2104</v>
      </c>
      <c r="R72" s="50" t="str">
        <f t="shared" si="19"/>
        <v>フランチャイズ</v>
      </c>
      <c r="S72" s="53" t="s">
        <v>2127</v>
      </c>
      <c r="T72" s="50" t="str">
        <f>C72</f>
        <v>排出</v>
      </c>
      <c r="U72" s="53" t="s">
        <v>2108</v>
      </c>
      <c r="V72" s="50">
        <f>J72</f>
        <v>0</v>
      </c>
      <c r="W72" s="53" t="s">
        <v>2128</v>
      </c>
      <c r="X72" s="50" t="str">
        <f>D72</f>
        <v>理由</v>
      </c>
      <c r="Y72" s="53" t="s">
        <v>2107</v>
      </c>
      <c r="Z72" s="50" t="str">
        <f>K72</f>
        <v>フランチャイズなし</v>
      </c>
      <c r="AA72" s="53" t="s">
        <v>2129</v>
      </c>
      <c r="AI72" s="50" t="str">
        <f t="shared" si="21"/>
        <v>"フランチャイズ":{"排出":0,"理由":"フランチャイズなし"}},</v>
      </c>
    </row>
    <row r="73" spans="1:35" ht="18.649999999999999" customHeight="1" thickBot="1">
      <c r="A73" s="65" t="s">
        <v>86</v>
      </c>
      <c r="B73" s="64" t="s">
        <v>2130</v>
      </c>
      <c r="C73" s="64" t="s">
        <v>2131</v>
      </c>
      <c r="E73" s="65"/>
      <c r="F73" s="73"/>
      <c r="G73" s="50" t="str">
        <f>A73</f>
        <v>構成</v>
      </c>
      <c r="I73" s="51" t="str">
        <f>IFERROR(VLOOKUP(select!I94,lang!A$36:B$50,2,0),"")</f>
        <v>繊維</v>
      </c>
      <c r="J73" s="50">
        <f>select!J94</f>
        <v>0</v>
      </c>
      <c r="M73" s="53" t="s">
        <v>2104</v>
      </c>
      <c r="N73" s="53" t="str">
        <f>A73</f>
        <v>構成</v>
      </c>
      <c r="O73" s="53" t="s">
        <v>2113</v>
      </c>
      <c r="P73" s="53"/>
      <c r="Q73" s="53" t="s">
        <v>2114</v>
      </c>
      <c r="R73" s="50" t="str">
        <f t="shared" si="19"/>
        <v>構成物</v>
      </c>
      <c r="S73" s="53" t="s">
        <v>2107</v>
      </c>
      <c r="T73" s="50" t="str">
        <f t="shared" ref="T73:T104" si="22">I73</f>
        <v>繊維</v>
      </c>
      <c r="U73" s="53" t="s">
        <v>2106</v>
      </c>
      <c r="V73" s="50" t="str">
        <f t="shared" ref="V73:V104" si="23">C73</f>
        <v>重量%</v>
      </c>
      <c r="W73" s="53" t="s">
        <v>2108</v>
      </c>
      <c r="X73" s="50">
        <f t="shared" ref="X73:X104" si="24">J73</f>
        <v>0</v>
      </c>
      <c r="Y73" s="53" t="s">
        <v>2115</v>
      </c>
      <c r="AI73" s="50" t="str">
        <f t="shared" si="21"/>
        <v>"構成":[{"構成物":"繊維","重量%":0},</v>
      </c>
    </row>
    <row r="74" spans="1:35" ht="18.649999999999999" customHeight="1" thickBot="1">
      <c r="A74" s="65"/>
      <c r="B74" s="64" t="s">
        <v>2130</v>
      </c>
      <c r="C74" s="64" t="s">
        <v>2131</v>
      </c>
      <c r="E74" s="65"/>
      <c r="F74" s="73"/>
      <c r="I74" s="51" t="str">
        <f>IFERROR(VLOOKUP(select!I95,lang!A$36:B$50,2,0),"")</f>
        <v>木材</v>
      </c>
      <c r="J74" s="50">
        <f>select!J95</f>
        <v>0</v>
      </c>
      <c r="Q74" s="53" t="s">
        <v>2114</v>
      </c>
      <c r="R74" s="50" t="str">
        <f t="shared" si="19"/>
        <v>構成物</v>
      </c>
      <c r="S74" s="53" t="s">
        <v>2107</v>
      </c>
      <c r="T74" s="50" t="str">
        <f t="shared" si="22"/>
        <v>木材</v>
      </c>
      <c r="U74" s="53" t="s">
        <v>2106</v>
      </c>
      <c r="V74" s="50" t="str">
        <f t="shared" si="23"/>
        <v>重量%</v>
      </c>
      <c r="W74" s="53" t="s">
        <v>2108</v>
      </c>
      <c r="X74" s="50">
        <f t="shared" si="24"/>
        <v>0</v>
      </c>
      <c r="Y74" s="53" t="s">
        <v>2115</v>
      </c>
      <c r="AI74" s="50" t="str">
        <f t="shared" si="21"/>
        <v>{"構成物":"木材","重量%":0},</v>
      </c>
    </row>
    <row r="75" spans="1:35" ht="18.649999999999999" customHeight="1" thickBot="1">
      <c r="A75" s="65"/>
      <c r="B75" s="64" t="s">
        <v>2130</v>
      </c>
      <c r="C75" s="64" t="s">
        <v>2131</v>
      </c>
      <c r="E75" s="65"/>
      <c r="F75" s="73"/>
      <c r="I75" s="51" t="str">
        <f>IFERROR(VLOOKUP(select!I96,lang!A$36:B$50,2,0),"")</f>
        <v>パルプ・紙</v>
      </c>
      <c r="J75" s="50">
        <f>select!J96</f>
        <v>0</v>
      </c>
      <c r="Q75" s="53" t="s">
        <v>2114</v>
      </c>
      <c r="R75" s="50" t="str">
        <f t="shared" si="19"/>
        <v>構成物</v>
      </c>
      <c r="S75" s="53" t="s">
        <v>2107</v>
      </c>
      <c r="T75" s="50" t="str">
        <f t="shared" si="22"/>
        <v>パルプ・紙</v>
      </c>
      <c r="U75" s="53" t="s">
        <v>2106</v>
      </c>
      <c r="V75" s="50" t="str">
        <f t="shared" si="23"/>
        <v>重量%</v>
      </c>
      <c r="W75" s="53" t="s">
        <v>2108</v>
      </c>
      <c r="X75" s="50">
        <f t="shared" si="24"/>
        <v>0</v>
      </c>
      <c r="Y75" s="53" t="s">
        <v>2115</v>
      </c>
      <c r="AI75" s="50" t="str">
        <f t="shared" si="21"/>
        <v>{"構成物":"パルプ・紙","重量%":0},</v>
      </c>
    </row>
    <row r="76" spans="1:35" ht="18.649999999999999" customHeight="1" thickBot="1">
      <c r="A76" s="65"/>
      <c r="B76" s="64" t="s">
        <v>2130</v>
      </c>
      <c r="C76" s="64" t="s">
        <v>2131</v>
      </c>
      <c r="E76" s="65"/>
      <c r="F76" s="73"/>
      <c r="I76" s="51" t="str">
        <f>IFERROR(VLOOKUP(select!I97,lang!A$36:B$50,2,0),"")</f>
        <v>化学製品</v>
      </c>
      <c r="J76" s="50">
        <f>select!J97</f>
        <v>0</v>
      </c>
      <c r="Q76" s="53" t="s">
        <v>2114</v>
      </c>
      <c r="R76" s="50" t="str">
        <f t="shared" si="19"/>
        <v>構成物</v>
      </c>
      <c r="S76" s="53" t="s">
        <v>2107</v>
      </c>
      <c r="T76" s="50" t="str">
        <f t="shared" si="22"/>
        <v>化学製品</v>
      </c>
      <c r="U76" s="53" t="s">
        <v>2106</v>
      </c>
      <c r="V76" s="50" t="str">
        <f t="shared" si="23"/>
        <v>重量%</v>
      </c>
      <c r="W76" s="53" t="s">
        <v>2108</v>
      </c>
      <c r="X76" s="50">
        <f t="shared" si="24"/>
        <v>0</v>
      </c>
      <c r="Y76" s="53" t="s">
        <v>2115</v>
      </c>
      <c r="AI76" s="50" t="str">
        <f t="shared" si="21"/>
        <v>{"構成物":"化学製品","重量%":0},</v>
      </c>
    </row>
    <row r="77" spans="1:35" ht="18.649999999999999" customHeight="1" thickBot="1">
      <c r="A77" s="65"/>
      <c r="B77" s="64" t="s">
        <v>2130</v>
      </c>
      <c r="C77" s="64" t="s">
        <v>2131</v>
      </c>
      <c r="E77" s="65"/>
      <c r="F77" s="73"/>
      <c r="I77" s="51" t="str">
        <f>IFERROR(VLOOKUP(select!I98,lang!A$36:B$50,2,0),"")</f>
        <v>プラスチック</v>
      </c>
      <c r="J77" s="50">
        <f>select!J98</f>
        <v>30</v>
      </c>
      <c r="Q77" s="53" t="s">
        <v>2114</v>
      </c>
      <c r="R77" s="50" t="str">
        <f t="shared" si="19"/>
        <v>構成物</v>
      </c>
      <c r="S77" s="53" t="s">
        <v>2107</v>
      </c>
      <c r="T77" s="50" t="str">
        <f t="shared" si="22"/>
        <v>プラスチック</v>
      </c>
      <c r="U77" s="53" t="s">
        <v>2106</v>
      </c>
      <c r="V77" s="50" t="str">
        <f t="shared" si="23"/>
        <v>重量%</v>
      </c>
      <c r="W77" s="53" t="s">
        <v>2108</v>
      </c>
      <c r="X77" s="50">
        <f t="shared" si="24"/>
        <v>30</v>
      </c>
      <c r="Y77" s="53" t="s">
        <v>2115</v>
      </c>
      <c r="AI77" s="50" t="str">
        <f t="shared" si="21"/>
        <v>{"構成物":"プラスチック","重量%":30},</v>
      </c>
    </row>
    <row r="78" spans="1:35" ht="18.649999999999999" customHeight="1" thickBot="1">
      <c r="A78" s="65"/>
      <c r="B78" s="64" t="s">
        <v>2130</v>
      </c>
      <c r="C78" s="64" t="s">
        <v>2131</v>
      </c>
      <c r="E78" s="65"/>
      <c r="F78" s="73"/>
      <c r="I78" s="51" t="str">
        <f>IFERROR(VLOOKUP(select!I99,lang!A$36:B$50,2,0),"")</f>
        <v>ゴム</v>
      </c>
      <c r="J78" s="50">
        <f>select!J99</f>
        <v>0</v>
      </c>
      <c r="Q78" s="53" t="s">
        <v>2114</v>
      </c>
      <c r="R78" s="50" t="str">
        <f t="shared" si="19"/>
        <v>構成物</v>
      </c>
      <c r="S78" s="53" t="s">
        <v>2107</v>
      </c>
      <c r="T78" s="50" t="str">
        <f t="shared" si="22"/>
        <v>ゴム</v>
      </c>
      <c r="U78" s="53" t="s">
        <v>2106</v>
      </c>
      <c r="V78" s="50" t="str">
        <f t="shared" si="23"/>
        <v>重量%</v>
      </c>
      <c r="W78" s="53" t="s">
        <v>2108</v>
      </c>
      <c r="X78" s="50">
        <f t="shared" si="24"/>
        <v>0</v>
      </c>
      <c r="Y78" s="53" t="s">
        <v>2115</v>
      </c>
      <c r="AI78" s="50" t="str">
        <f t="shared" si="21"/>
        <v>{"構成物":"ゴム","重量%":0},</v>
      </c>
    </row>
    <row r="79" spans="1:35" ht="18.649999999999999" customHeight="1" thickBot="1">
      <c r="A79" s="65"/>
      <c r="B79" s="64" t="s">
        <v>2130</v>
      </c>
      <c r="C79" s="64" t="s">
        <v>2131</v>
      </c>
      <c r="E79" s="65"/>
      <c r="F79" s="73"/>
      <c r="I79" s="51" t="str">
        <f>IFERROR(VLOOKUP(select!I100,lang!A$36:B$50,2,0),"")</f>
        <v>革</v>
      </c>
      <c r="J79" s="50">
        <f>select!J100</f>
        <v>0</v>
      </c>
      <c r="Q79" s="53" t="s">
        <v>2114</v>
      </c>
      <c r="R79" s="50" t="str">
        <f t="shared" si="19"/>
        <v>構成物</v>
      </c>
      <c r="S79" s="53" t="s">
        <v>2107</v>
      </c>
      <c r="T79" s="50" t="str">
        <f t="shared" si="22"/>
        <v>革</v>
      </c>
      <c r="U79" s="53" t="s">
        <v>2106</v>
      </c>
      <c r="V79" s="50" t="str">
        <f t="shared" si="23"/>
        <v>重量%</v>
      </c>
      <c r="W79" s="53" t="s">
        <v>2108</v>
      </c>
      <c r="X79" s="50">
        <f t="shared" si="24"/>
        <v>0</v>
      </c>
      <c r="Y79" s="53" t="s">
        <v>2115</v>
      </c>
      <c r="AI79" s="50" t="str">
        <f t="shared" si="21"/>
        <v>{"構成物":"革","重量%":0},</v>
      </c>
    </row>
    <row r="80" spans="1:35" ht="18.649999999999999" customHeight="1" thickBot="1">
      <c r="A80" s="65"/>
      <c r="B80" s="64" t="s">
        <v>2130</v>
      </c>
      <c r="C80" s="64" t="s">
        <v>2131</v>
      </c>
      <c r="E80" s="65"/>
      <c r="F80" s="73"/>
      <c r="I80" s="51" t="str">
        <f>IFERROR(VLOOKUP(select!I101,lang!A$36:B$50,2,0),"")</f>
        <v>ガラス</v>
      </c>
      <c r="J80" s="50">
        <f>select!J101</f>
        <v>5</v>
      </c>
      <c r="Q80" s="53" t="s">
        <v>2114</v>
      </c>
      <c r="R80" s="50" t="str">
        <f t="shared" si="19"/>
        <v>構成物</v>
      </c>
      <c r="S80" s="53" t="s">
        <v>2107</v>
      </c>
      <c r="T80" s="50" t="str">
        <f t="shared" si="22"/>
        <v>ガラス</v>
      </c>
      <c r="U80" s="53" t="s">
        <v>2106</v>
      </c>
      <c r="V80" s="50" t="str">
        <f t="shared" si="23"/>
        <v>重量%</v>
      </c>
      <c r="W80" s="53" t="s">
        <v>2108</v>
      </c>
      <c r="X80" s="50">
        <f t="shared" si="24"/>
        <v>5</v>
      </c>
      <c r="Y80" s="53" t="s">
        <v>2115</v>
      </c>
      <c r="AI80" s="50" t="str">
        <f t="shared" si="21"/>
        <v>{"構成物":"ガラス","重量%":5},</v>
      </c>
    </row>
    <row r="81" spans="1:35" ht="18.649999999999999" customHeight="1" thickBot="1">
      <c r="A81" s="65"/>
      <c r="B81" s="64" t="s">
        <v>2130</v>
      </c>
      <c r="C81" s="64" t="s">
        <v>2131</v>
      </c>
      <c r="E81" s="65"/>
      <c r="F81" s="73"/>
      <c r="I81" s="51" t="str">
        <f>IFERROR(VLOOKUP(select!I102,lang!A$36:B$50,2,0),"")</f>
        <v>セメント</v>
      </c>
      <c r="J81" s="50">
        <f>select!J102</f>
        <v>0</v>
      </c>
      <c r="Q81" s="53" t="s">
        <v>2114</v>
      </c>
      <c r="R81" s="50" t="str">
        <f t="shared" si="19"/>
        <v>構成物</v>
      </c>
      <c r="S81" s="53" t="s">
        <v>2107</v>
      </c>
      <c r="T81" s="50" t="str">
        <f t="shared" si="22"/>
        <v>セメント</v>
      </c>
      <c r="U81" s="53" t="s">
        <v>2106</v>
      </c>
      <c r="V81" s="50" t="str">
        <f t="shared" si="23"/>
        <v>重量%</v>
      </c>
      <c r="W81" s="53" t="s">
        <v>2108</v>
      </c>
      <c r="X81" s="50">
        <f t="shared" si="24"/>
        <v>0</v>
      </c>
      <c r="Y81" s="53" t="s">
        <v>2115</v>
      </c>
      <c r="AI81" s="50" t="str">
        <f t="shared" si="21"/>
        <v>{"構成物":"セメント","重量%":0},</v>
      </c>
    </row>
    <row r="82" spans="1:35" ht="18.649999999999999" customHeight="1" thickBot="1">
      <c r="A82" s="65"/>
      <c r="B82" s="64" t="s">
        <v>2130</v>
      </c>
      <c r="C82" s="64" t="s">
        <v>2131</v>
      </c>
      <c r="E82" s="65"/>
      <c r="F82" s="73"/>
      <c r="I82" s="51" t="str">
        <f>IFERROR(VLOOKUP(select!I103,lang!A$36:B$50,2,0),"")</f>
        <v>窯業・土石</v>
      </c>
      <c r="J82" s="50">
        <f>select!J103</f>
        <v>0</v>
      </c>
      <c r="Q82" s="53" t="s">
        <v>2114</v>
      </c>
      <c r="R82" s="50" t="str">
        <f t="shared" si="19"/>
        <v>構成物</v>
      </c>
      <c r="S82" s="53" t="s">
        <v>2107</v>
      </c>
      <c r="T82" s="50" t="str">
        <f t="shared" si="22"/>
        <v>窯業・土石</v>
      </c>
      <c r="U82" s="53" t="s">
        <v>2106</v>
      </c>
      <c r="V82" s="50" t="str">
        <f t="shared" si="23"/>
        <v>重量%</v>
      </c>
      <c r="W82" s="53" t="s">
        <v>2108</v>
      </c>
      <c r="X82" s="50">
        <f t="shared" si="24"/>
        <v>0</v>
      </c>
      <c r="Y82" s="53" t="s">
        <v>2115</v>
      </c>
      <c r="AI82" s="50" t="str">
        <f t="shared" si="21"/>
        <v>{"構成物":"窯業・土石","重量%":0},</v>
      </c>
    </row>
    <row r="83" spans="1:35" ht="18.649999999999999" customHeight="1" thickBot="1">
      <c r="A83" s="65"/>
      <c r="B83" s="64" t="s">
        <v>2130</v>
      </c>
      <c r="C83" s="64" t="s">
        <v>2131</v>
      </c>
      <c r="E83" s="65"/>
      <c r="F83" s="73"/>
      <c r="I83" s="51" t="str">
        <f>IFERROR(VLOOKUP(select!I104,lang!A$36:B$50,2,0),"")</f>
        <v>鋼</v>
      </c>
      <c r="J83" s="50">
        <f>select!J104</f>
        <v>50</v>
      </c>
      <c r="Q83" s="53" t="s">
        <v>2114</v>
      </c>
      <c r="R83" s="50" t="str">
        <f t="shared" si="19"/>
        <v>構成物</v>
      </c>
      <c r="S83" s="53" t="s">
        <v>2107</v>
      </c>
      <c r="T83" s="50" t="str">
        <f t="shared" si="22"/>
        <v>鋼</v>
      </c>
      <c r="U83" s="53" t="s">
        <v>2106</v>
      </c>
      <c r="V83" s="50" t="str">
        <f t="shared" si="23"/>
        <v>重量%</v>
      </c>
      <c r="W83" s="53" t="s">
        <v>2108</v>
      </c>
      <c r="X83" s="50">
        <f t="shared" si="24"/>
        <v>50</v>
      </c>
      <c r="Y83" s="53" t="s">
        <v>2115</v>
      </c>
      <c r="AI83" s="50" t="str">
        <f t="shared" si="21"/>
        <v>{"構成物":"鋼","重量%":50},</v>
      </c>
    </row>
    <row r="84" spans="1:35" ht="18.649999999999999" customHeight="1" thickBot="1">
      <c r="A84" s="65"/>
      <c r="B84" s="64" t="s">
        <v>2130</v>
      </c>
      <c r="C84" s="64" t="s">
        <v>2131</v>
      </c>
      <c r="E84" s="65"/>
      <c r="F84" s="73"/>
      <c r="I84" s="51" t="str">
        <f>IFERROR(VLOOKUP(select!I105,lang!A$36:B$50,2,0),"")</f>
        <v>銅</v>
      </c>
      <c r="J84" s="50">
        <f>select!J105</f>
        <v>0</v>
      </c>
      <c r="Q84" s="53" t="s">
        <v>2114</v>
      </c>
      <c r="R84" s="50" t="str">
        <f t="shared" si="19"/>
        <v>構成物</v>
      </c>
      <c r="S84" s="53" t="s">
        <v>2107</v>
      </c>
      <c r="T84" s="50" t="str">
        <f t="shared" si="22"/>
        <v>銅</v>
      </c>
      <c r="U84" s="53" t="s">
        <v>2106</v>
      </c>
      <c r="V84" s="50" t="str">
        <f t="shared" si="23"/>
        <v>重量%</v>
      </c>
      <c r="W84" s="53" t="s">
        <v>2108</v>
      </c>
      <c r="X84" s="50">
        <f t="shared" si="24"/>
        <v>0</v>
      </c>
      <c r="Y84" s="53" t="s">
        <v>2115</v>
      </c>
      <c r="AI84" s="50" t="str">
        <f t="shared" si="21"/>
        <v>{"構成物":"銅","重量%":0},</v>
      </c>
    </row>
    <row r="85" spans="1:35" ht="18.649999999999999" customHeight="1" thickBot="1">
      <c r="A85" s="65"/>
      <c r="B85" s="64" t="s">
        <v>2130</v>
      </c>
      <c r="C85" s="64" t="s">
        <v>2131</v>
      </c>
      <c r="E85" s="65"/>
      <c r="F85" s="73"/>
      <c r="I85" s="51" t="str">
        <f>IFERROR(VLOOKUP(select!I106,lang!A$36:B$50,2,0),"")</f>
        <v>アルミ</v>
      </c>
      <c r="J85" s="50">
        <f>select!J106</f>
        <v>10</v>
      </c>
      <c r="Q85" s="53" t="s">
        <v>2114</v>
      </c>
      <c r="R85" s="50" t="str">
        <f t="shared" si="19"/>
        <v>構成物</v>
      </c>
      <c r="S85" s="53" t="s">
        <v>2107</v>
      </c>
      <c r="T85" s="50" t="str">
        <f t="shared" si="22"/>
        <v>アルミ</v>
      </c>
      <c r="U85" s="53" t="s">
        <v>2106</v>
      </c>
      <c r="V85" s="50" t="str">
        <f t="shared" si="23"/>
        <v>重量%</v>
      </c>
      <c r="W85" s="53" t="s">
        <v>2108</v>
      </c>
      <c r="X85" s="50">
        <f t="shared" si="24"/>
        <v>10</v>
      </c>
      <c r="Y85" s="53" t="s">
        <v>2115</v>
      </c>
      <c r="AI85" s="50" t="str">
        <f t="shared" si="21"/>
        <v>{"構成物":"アルミ","重量%":10},</v>
      </c>
    </row>
    <row r="86" spans="1:35" ht="18.649999999999999" customHeight="1" thickBot="1">
      <c r="A86" s="65"/>
      <c r="B86" s="64" t="s">
        <v>2130</v>
      </c>
      <c r="C86" s="64" t="s">
        <v>2131</v>
      </c>
      <c r="E86" s="65"/>
      <c r="F86" s="73"/>
      <c r="I86" s="51" t="str">
        <f>IFERROR(VLOOKUP(select!I107,lang!A$36:B$50,2,0),"")</f>
        <v>非鉄金属</v>
      </c>
      <c r="J86" s="50">
        <f>select!J107</f>
        <v>0</v>
      </c>
      <c r="Q86" s="53" t="s">
        <v>2114</v>
      </c>
      <c r="R86" s="50" t="str">
        <f t="shared" si="19"/>
        <v>構成物</v>
      </c>
      <c r="S86" s="53" t="s">
        <v>2107</v>
      </c>
      <c r="T86" s="50" t="str">
        <f t="shared" si="22"/>
        <v>非鉄金属</v>
      </c>
      <c r="U86" s="53" t="s">
        <v>2106</v>
      </c>
      <c r="V86" s="50" t="str">
        <f t="shared" si="23"/>
        <v>重量%</v>
      </c>
      <c r="W86" s="53" t="s">
        <v>2108</v>
      </c>
      <c r="X86" s="50">
        <f t="shared" si="24"/>
        <v>0</v>
      </c>
      <c r="Y86" s="53" t="s">
        <v>2115</v>
      </c>
      <c r="AI86" s="50" t="str">
        <f t="shared" si="21"/>
        <v>{"構成物":"非鉄金属","重量%":0},</v>
      </c>
    </row>
    <row r="87" spans="1:35" ht="18.649999999999999" customHeight="1" thickBot="1">
      <c r="A87" s="65"/>
      <c r="B87" s="64" t="s">
        <v>2130</v>
      </c>
      <c r="C87" s="64" t="s">
        <v>2131</v>
      </c>
      <c r="E87" s="65"/>
      <c r="F87" s="73"/>
      <c r="I87" s="51" t="str">
        <f>IFERROR(VLOOKUP(select!I108,lang!A$36:B$50,2,0),"")</f>
        <v>その他</v>
      </c>
      <c r="J87" s="50">
        <f>select!J108</f>
        <v>0</v>
      </c>
      <c r="Q87" s="53" t="s">
        <v>2114</v>
      </c>
      <c r="R87" s="50" t="str">
        <f t="shared" si="19"/>
        <v>構成物</v>
      </c>
      <c r="S87" s="53" t="s">
        <v>2107</v>
      </c>
      <c r="T87" s="50" t="str">
        <f t="shared" si="22"/>
        <v>その他</v>
      </c>
      <c r="U87" s="53" t="s">
        <v>2106</v>
      </c>
      <c r="V87" s="50" t="str">
        <f t="shared" si="23"/>
        <v>重量%</v>
      </c>
      <c r="W87" s="53" t="s">
        <v>2108</v>
      </c>
      <c r="X87" s="50">
        <f t="shared" si="24"/>
        <v>0</v>
      </c>
      <c r="Y87" s="53" t="s">
        <v>2115</v>
      </c>
      <c r="AI87" s="50" t="str">
        <f t="shared" si="21"/>
        <v>{"構成物":"その他","重量%":0},</v>
      </c>
    </row>
    <row r="88" spans="1:35" ht="18.649999999999999" customHeight="1" thickBot="1">
      <c r="A88" s="65"/>
      <c r="B88" s="64" t="s">
        <v>2130</v>
      </c>
      <c r="C88" s="64" t="s">
        <v>2131</v>
      </c>
      <c r="E88" s="65"/>
      <c r="F88" s="73"/>
      <c r="I88" s="51"/>
      <c r="J88" s="50">
        <f>select!J109</f>
        <v>0</v>
      </c>
      <c r="Q88" s="53" t="s">
        <v>2114</v>
      </c>
      <c r="R88" s="50" t="str">
        <f t="shared" si="19"/>
        <v>構成物</v>
      </c>
      <c r="S88" s="53" t="s">
        <v>2107</v>
      </c>
      <c r="T88" s="50">
        <f t="shared" si="22"/>
        <v>0</v>
      </c>
      <c r="U88" s="53" t="s">
        <v>2106</v>
      </c>
      <c r="V88" s="50" t="str">
        <f t="shared" si="23"/>
        <v>重量%</v>
      </c>
      <c r="W88" s="53" t="s">
        <v>2108</v>
      </c>
      <c r="X88" s="50">
        <f t="shared" si="24"/>
        <v>0</v>
      </c>
      <c r="Y88" s="53" t="s">
        <v>2116</v>
      </c>
      <c r="AI88" s="50" t="str">
        <f t="shared" si="21"/>
        <v>{"構成物":"0","重量%":0}],</v>
      </c>
    </row>
    <row r="89" spans="1:35" ht="18.649999999999999" customHeight="1" thickBot="1">
      <c r="A89" s="74" t="s">
        <v>79</v>
      </c>
      <c r="B89" s="65" t="s">
        <v>2100</v>
      </c>
      <c r="C89" s="64" t="s">
        <v>2132</v>
      </c>
      <c r="E89" s="65"/>
      <c r="F89" s="73"/>
      <c r="G89" s="50" t="str">
        <f>A89</f>
        <v>発生廃棄物</v>
      </c>
      <c r="I89" s="51" t="str">
        <f>IFERROR(VLOOKUP(select!C93,lang!A$226:B$243,2,0),"")</f>
        <v>廃アルカリ</v>
      </c>
      <c r="J89" s="50">
        <f>select!D93</f>
        <v>0.3</v>
      </c>
      <c r="M89" s="53" t="s">
        <v>2104</v>
      </c>
      <c r="N89" s="53" t="str">
        <f>A89</f>
        <v>発生廃棄物</v>
      </c>
      <c r="O89" s="53" t="s">
        <v>2113</v>
      </c>
      <c r="P89" s="53"/>
      <c r="Q89" s="53" t="s">
        <v>2114</v>
      </c>
      <c r="R89" s="50" t="str">
        <f t="shared" si="19"/>
        <v>種類</v>
      </c>
      <c r="S89" s="53" t="s">
        <v>2107</v>
      </c>
      <c r="T89" s="50" t="str">
        <f t="shared" si="22"/>
        <v>廃アルカリ</v>
      </c>
      <c r="U89" s="53" t="s">
        <v>2106</v>
      </c>
      <c r="V89" s="50" t="str">
        <f t="shared" si="23"/>
        <v>発生量</v>
      </c>
      <c r="W89" s="53" t="s">
        <v>2108</v>
      </c>
      <c r="X89" s="50">
        <f t="shared" si="24"/>
        <v>0.3</v>
      </c>
      <c r="Y89" s="53" t="s">
        <v>2115</v>
      </c>
      <c r="AI89" s="50" t="str">
        <f t="shared" si="21"/>
        <v>"発生廃棄物":[{"種類":"廃アルカリ","発生量":0.3},</v>
      </c>
    </row>
    <row r="90" spans="1:35" ht="18.649999999999999" customHeight="1" thickBot="1">
      <c r="A90" s="75"/>
      <c r="B90" s="65" t="s">
        <v>2100</v>
      </c>
      <c r="C90" s="64" t="s">
        <v>2132</v>
      </c>
      <c r="E90" s="65"/>
      <c r="F90" s="73"/>
      <c r="I90" s="51" t="str">
        <f>IFERROR(VLOOKUP(select!C94,lang!A$226:B$243,2,0),"")</f>
        <v>廃プラスチック類</v>
      </c>
      <c r="J90" s="50">
        <f>select!D94</f>
        <v>20</v>
      </c>
      <c r="Q90" s="53" t="s">
        <v>2114</v>
      </c>
      <c r="R90" s="50" t="str">
        <f t="shared" si="19"/>
        <v>種類</v>
      </c>
      <c r="S90" s="53" t="s">
        <v>2107</v>
      </c>
      <c r="T90" s="50" t="str">
        <f t="shared" si="22"/>
        <v>廃プラスチック類</v>
      </c>
      <c r="U90" s="53" t="s">
        <v>2106</v>
      </c>
      <c r="V90" s="50" t="str">
        <f t="shared" si="23"/>
        <v>発生量</v>
      </c>
      <c r="W90" s="53" t="s">
        <v>2108</v>
      </c>
      <c r="X90" s="50">
        <f t="shared" si="24"/>
        <v>20</v>
      </c>
      <c r="Y90" s="53" t="s">
        <v>2115</v>
      </c>
      <c r="AI90" s="50" t="str">
        <f t="shared" si="21"/>
        <v>{"種類":"廃プラスチック類","発生量":20},</v>
      </c>
    </row>
    <row r="91" spans="1:35" ht="18.649999999999999" customHeight="1" thickBot="1">
      <c r="A91" s="75"/>
      <c r="B91" s="65" t="s">
        <v>2100</v>
      </c>
      <c r="C91" s="64" t="s">
        <v>2132</v>
      </c>
      <c r="E91" s="65"/>
      <c r="F91" s="73"/>
      <c r="I91" s="51" t="str">
        <f>IFERROR(VLOOKUP(select!C95,lang!A$226:B$243,2,0),"")</f>
        <v>木くず</v>
      </c>
      <c r="J91" s="50">
        <f>select!D95</f>
        <v>0.05</v>
      </c>
      <c r="Q91" s="53" t="s">
        <v>2114</v>
      </c>
      <c r="R91" s="50" t="str">
        <f t="shared" si="19"/>
        <v>種類</v>
      </c>
      <c r="S91" s="53" t="s">
        <v>2107</v>
      </c>
      <c r="T91" s="50" t="str">
        <f t="shared" si="22"/>
        <v>木くず</v>
      </c>
      <c r="U91" s="53" t="s">
        <v>2106</v>
      </c>
      <c r="V91" s="50" t="str">
        <f t="shared" si="23"/>
        <v>発生量</v>
      </c>
      <c r="W91" s="53" t="s">
        <v>2108</v>
      </c>
      <c r="X91" s="50">
        <f t="shared" si="24"/>
        <v>0.05</v>
      </c>
      <c r="Y91" s="53" t="s">
        <v>2115</v>
      </c>
      <c r="AI91" s="50" t="str">
        <f t="shared" si="21"/>
        <v>{"種類":"木くず","発生量":0.05},</v>
      </c>
    </row>
    <row r="92" spans="1:35" ht="18.649999999999999" customHeight="1" thickBot="1">
      <c r="A92" s="75"/>
      <c r="B92" s="65" t="s">
        <v>2100</v>
      </c>
      <c r="C92" s="64" t="s">
        <v>2132</v>
      </c>
      <c r="E92" s="65"/>
      <c r="F92" s="73"/>
      <c r="I92" s="51" t="str">
        <f>IFERROR(VLOOKUP(select!C96,lang!A$226:B$243,2,0),"")</f>
        <v/>
      </c>
      <c r="J92" s="50">
        <f>select!D96</f>
        <v>0</v>
      </c>
      <c r="Q92" s="53" t="s">
        <v>2114</v>
      </c>
      <c r="R92" s="50" t="str">
        <f t="shared" si="19"/>
        <v>種類</v>
      </c>
      <c r="S92" s="53" t="s">
        <v>2107</v>
      </c>
      <c r="T92" s="50" t="str">
        <f t="shared" si="22"/>
        <v/>
      </c>
      <c r="U92" s="53" t="s">
        <v>2106</v>
      </c>
      <c r="V92" s="50" t="str">
        <f t="shared" si="23"/>
        <v>発生量</v>
      </c>
      <c r="W92" s="53" t="s">
        <v>2108</v>
      </c>
      <c r="X92" s="50">
        <f t="shared" si="24"/>
        <v>0</v>
      </c>
      <c r="Y92" s="53" t="s">
        <v>2115</v>
      </c>
      <c r="AI92" s="50" t="str">
        <f t="shared" si="21"/>
        <v>{"種類":"","発生量":0},</v>
      </c>
    </row>
    <row r="93" spans="1:35" ht="18.649999999999999" customHeight="1" thickBot="1">
      <c r="A93" s="75"/>
      <c r="B93" s="65" t="s">
        <v>2100</v>
      </c>
      <c r="C93" s="64" t="s">
        <v>2132</v>
      </c>
      <c r="E93" s="65"/>
      <c r="F93" s="73"/>
      <c r="I93" s="51" t="str">
        <f>IFERROR(VLOOKUP(select!C97,lang!A$226:B$243,2,0),"")</f>
        <v/>
      </c>
      <c r="J93" s="50">
        <f>select!D97</f>
        <v>0</v>
      </c>
      <c r="Q93" s="53" t="s">
        <v>2114</v>
      </c>
      <c r="R93" s="50" t="str">
        <f t="shared" si="19"/>
        <v>種類</v>
      </c>
      <c r="S93" s="53" t="s">
        <v>2107</v>
      </c>
      <c r="T93" s="50" t="str">
        <f t="shared" si="22"/>
        <v/>
      </c>
      <c r="U93" s="53" t="s">
        <v>2106</v>
      </c>
      <c r="V93" s="50" t="str">
        <f t="shared" si="23"/>
        <v>発生量</v>
      </c>
      <c r="W93" s="53" t="s">
        <v>2108</v>
      </c>
      <c r="X93" s="50">
        <f t="shared" si="24"/>
        <v>0</v>
      </c>
      <c r="Y93" s="53" t="s">
        <v>2115</v>
      </c>
      <c r="AI93" s="50" t="str">
        <f t="shared" si="21"/>
        <v>{"種類":"","発生量":0},</v>
      </c>
    </row>
    <row r="94" spans="1:35" ht="18.649999999999999" customHeight="1" thickBot="1">
      <c r="A94" s="75"/>
      <c r="B94" s="65" t="s">
        <v>2100</v>
      </c>
      <c r="C94" s="64" t="s">
        <v>2132</v>
      </c>
      <c r="E94" s="65"/>
      <c r="F94" s="73"/>
      <c r="I94" s="51" t="str">
        <f>IFERROR(VLOOKUP(select!C98,lang!A$226:B$243,2,0),"")</f>
        <v/>
      </c>
      <c r="J94" s="50">
        <f>select!D98</f>
        <v>0</v>
      </c>
      <c r="Q94" s="53" t="s">
        <v>2114</v>
      </c>
      <c r="R94" s="50" t="str">
        <f t="shared" si="19"/>
        <v>種類</v>
      </c>
      <c r="S94" s="53" t="s">
        <v>2107</v>
      </c>
      <c r="T94" s="50" t="str">
        <f t="shared" si="22"/>
        <v/>
      </c>
      <c r="U94" s="53" t="s">
        <v>2106</v>
      </c>
      <c r="V94" s="50" t="str">
        <f t="shared" si="23"/>
        <v>発生量</v>
      </c>
      <c r="W94" s="53" t="s">
        <v>2108</v>
      </c>
      <c r="X94" s="50">
        <f t="shared" si="24"/>
        <v>0</v>
      </c>
      <c r="Y94" s="53" t="s">
        <v>2115</v>
      </c>
      <c r="AI94" s="50" t="str">
        <f t="shared" si="21"/>
        <v>{"種類":"","発生量":0},</v>
      </c>
    </row>
    <row r="95" spans="1:35" ht="18.649999999999999" customHeight="1" thickBot="1">
      <c r="A95" s="75"/>
      <c r="B95" s="65" t="s">
        <v>2100</v>
      </c>
      <c r="C95" s="64" t="s">
        <v>2132</v>
      </c>
      <c r="E95" s="65"/>
      <c r="F95" s="73"/>
      <c r="I95" s="51" t="str">
        <f>IFERROR(VLOOKUP(select!C99,lang!A$226:B$243,2,0),"")</f>
        <v/>
      </c>
      <c r="J95" s="50">
        <f>select!D99</f>
        <v>0</v>
      </c>
      <c r="Q95" s="53" t="s">
        <v>2114</v>
      </c>
      <c r="R95" s="50" t="str">
        <f t="shared" si="19"/>
        <v>種類</v>
      </c>
      <c r="S95" s="53" t="s">
        <v>2107</v>
      </c>
      <c r="T95" s="50" t="str">
        <f t="shared" si="22"/>
        <v/>
      </c>
      <c r="U95" s="53" t="s">
        <v>2106</v>
      </c>
      <c r="V95" s="50" t="str">
        <f t="shared" si="23"/>
        <v>発生量</v>
      </c>
      <c r="W95" s="53" t="s">
        <v>2108</v>
      </c>
      <c r="X95" s="50">
        <f t="shared" si="24"/>
        <v>0</v>
      </c>
      <c r="Y95" s="53" t="s">
        <v>2115</v>
      </c>
      <c r="AI95" s="50" t="str">
        <f t="shared" si="21"/>
        <v>{"種類":"","発生量":0},</v>
      </c>
    </row>
    <row r="96" spans="1:35" ht="18.649999999999999" customHeight="1" thickBot="1">
      <c r="A96" s="75"/>
      <c r="B96" s="65" t="s">
        <v>2100</v>
      </c>
      <c r="C96" s="64" t="s">
        <v>2132</v>
      </c>
      <c r="E96" s="65"/>
      <c r="F96" s="73"/>
      <c r="I96" s="51" t="str">
        <f>IFERROR(VLOOKUP(select!C100,lang!A$226:B$243,2,0),"")</f>
        <v/>
      </c>
      <c r="J96" s="50">
        <f>select!D100</f>
        <v>0</v>
      </c>
      <c r="Q96" s="53" t="s">
        <v>2114</v>
      </c>
      <c r="R96" s="50" t="str">
        <f t="shared" si="19"/>
        <v>種類</v>
      </c>
      <c r="S96" s="53" t="s">
        <v>2107</v>
      </c>
      <c r="T96" s="50" t="str">
        <f t="shared" si="22"/>
        <v/>
      </c>
      <c r="U96" s="53" t="s">
        <v>2106</v>
      </c>
      <c r="V96" s="50" t="str">
        <f t="shared" si="23"/>
        <v>発生量</v>
      </c>
      <c r="W96" s="53" t="s">
        <v>2108</v>
      </c>
      <c r="X96" s="50">
        <f t="shared" si="24"/>
        <v>0</v>
      </c>
      <c r="Y96" s="53" t="s">
        <v>2115</v>
      </c>
      <c r="AI96" s="50" t="str">
        <f t="shared" si="21"/>
        <v>{"種類":"","発生量":0},</v>
      </c>
    </row>
    <row r="97" spans="1:35" ht="18.649999999999999" customHeight="1" thickBot="1">
      <c r="A97" s="75"/>
      <c r="B97" s="65" t="s">
        <v>2100</v>
      </c>
      <c r="C97" s="64" t="s">
        <v>2132</v>
      </c>
      <c r="E97" s="65"/>
      <c r="F97" s="73"/>
      <c r="I97" s="51" t="str">
        <f>IFERROR(VLOOKUP(select!C101,lang!A$226:B$243,2,0),"")</f>
        <v/>
      </c>
      <c r="J97" s="50">
        <f>select!D101</f>
        <v>0</v>
      </c>
      <c r="Q97" s="53" t="s">
        <v>2114</v>
      </c>
      <c r="R97" s="50" t="str">
        <f t="shared" si="19"/>
        <v>種類</v>
      </c>
      <c r="S97" s="53" t="s">
        <v>2107</v>
      </c>
      <c r="T97" s="50" t="str">
        <f t="shared" si="22"/>
        <v/>
      </c>
      <c r="U97" s="53" t="s">
        <v>2106</v>
      </c>
      <c r="V97" s="50" t="str">
        <f t="shared" si="23"/>
        <v>発生量</v>
      </c>
      <c r="W97" s="53" t="s">
        <v>2108</v>
      </c>
      <c r="X97" s="50">
        <f t="shared" si="24"/>
        <v>0</v>
      </c>
      <c r="Y97" s="53" t="s">
        <v>2115</v>
      </c>
      <c r="AI97" s="50" t="str">
        <f t="shared" si="21"/>
        <v>{"種類":"","発生量":0},</v>
      </c>
    </row>
    <row r="98" spans="1:35" ht="18.649999999999999" customHeight="1" thickBot="1">
      <c r="A98" s="75"/>
      <c r="B98" s="65" t="s">
        <v>2100</v>
      </c>
      <c r="C98" s="64" t="s">
        <v>2132</v>
      </c>
      <c r="E98" s="65"/>
      <c r="F98" s="73"/>
      <c r="I98" s="51" t="str">
        <f>IFERROR(VLOOKUP(select!C102,lang!A$226:B$243,2,0),"")</f>
        <v/>
      </c>
      <c r="J98" s="50">
        <f>select!D102</f>
        <v>0</v>
      </c>
      <c r="Q98" s="53" t="s">
        <v>2114</v>
      </c>
      <c r="R98" s="50" t="str">
        <f t="shared" ref="R98:R122" si="25">B98</f>
        <v>種類</v>
      </c>
      <c r="S98" s="53" t="s">
        <v>2107</v>
      </c>
      <c r="T98" s="50" t="str">
        <f t="shared" si="22"/>
        <v/>
      </c>
      <c r="U98" s="53" t="s">
        <v>2106</v>
      </c>
      <c r="V98" s="50" t="str">
        <f t="shared" si="23"/>
        <v>発生量</v>
      </c>
      <c r="W98" s="53" t="s">
        <v>2108</v>
      </c>
      <c r="X98" s="50">
        <f t="shared" si="24"/>
        <v>0</v>
      </c>
      <c r="Y98" s="53" t="s">
        <v>2115</v>
      </c>
      <c r="AI98" s="50" t="str">
        <f t="shared" si="21"/>
        <v>{"種類":"","発生量":0},</v>
      </c>
    </row>
    <row r="99" spans="1:35" ht="18.649999999999999" customHeight="1" thickBot="1">
      <c r="A99" s="75"/>
      <c r="B99" s="65" t="s">
        <v>2100</v>
      </c>
      <c r="C99" s="64" t="s">
        <v>2132</v>
      </c>
      <c r="E99" s="65"/>
      <c r="F99" s="73"/>
      <c r="I99" s="51" t="str">
        <f>IFERROR(VLOOKUP(select!C103,lang!A$226:B$243,2,0),"")</f>
        <v/>
      </c>
      <c r="J99" s="50">
        <f>select!D103</f>
        <v>0</v>
      </c>
      <c r="Q99" s="53" t="s">
        <v>2114</v>
      </c>
      <c r="R99" s="50" t="str">
        <f t="shared" si="25"/>
        <v>種類</v>
      </c>
      <c r="S99" s="53" t="s">
        <v>2107</v>
      </c>
      <c r="T99" s="50" t="str">
        <f t="shared" si="22"/>
        <v/>
      </c>
      <c r="U99" s="53" t="s">
        <v>2106</v>
      </c>
      <c r="V99" s="50" t="str">
        <f t="shared" si="23"/>
        <v>発生量</v>
      </c>
      <c r="W99" s="53" t="s">
        <v>2108</v>
      </c>
      <c r="X99" s="50">
        <f t="shared" si="24"/>
        <v>0</v>
      </c>
      <c r="Y99" s="53" t="s">
        <v>2116</v>
      </c>
      <c r="AI99" s="50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49999999999999" customHeight="1" thickBot="1">
      <c r="A100" s="65" t="s">
        <v>161</v>
      </c>
      <c r="B100" s="75" t="s">
        <v>2133</v>
      </c>
      <c r="C100" s="64" t="s">
        <v>2134</v>
      </c>
      <c r="D100" s="64" t="s">
        <v>2135</v>
      </c>
      <c r="F100" s="73"/>
      <c r="G100" s="50" t="str">
        <f>A100</f>
        <v>再生品</v>
      </c>
      <c r="I100" s="50" t="str">
        <f>select!C192</f>
        <v>병</v>
      </c>
      <c r="J100" s="50" t="str">
        <f>select!F192</f>
        <v>251109</v>
      </c>
      <c r="K100" s="50">
        <f>select!D192</f>
        <v>10</v>
      </c>
      <c r="M100" s="53" t="s">
        <v>2104</v>
      </c>
      <c r="N100" s="53" t="str">
        <f>A100</f>
        <v>再生品</v>
      </c>
      <c r="O100" s="53" t="s">
        <v>2113</v>
      </c>
      <c r="P100" s="53"/>
      <c r="Q100" s="53" t="s">
        <v>2114</v>
      </c>
      <c r="R100" s="50" t="str">
        <f t="shared" si="25"/>
        <v>再生品名</v>
      </c>
      <c r="S100" s="53" t="s">
        <v>2107</v>
      </c>
      <c r="T100" s="50" t="str">
        <f t="shared" si="22"/>
        <v>병</v>
      </c>
      <c r="U100" s="53" t="s">
        <v>2106</v>
      </c>
      <c r="V100" s="50" t="str">
        <f t="shared" si="23"/>
        <v>品コード</v>
      </c>
      <c r="W100" s="53" t="s">
        <v>2107</v>
      </c>
      <c r="X100" s="50" t="str">
        <f t="shared" si="24"/>
        <v>251109</v>
      </c>
      <c r="Y100" s="53" t="s">
        <v>2106</v>
      </c>
      <c r="Z100" s="50" t="str">
        <f>D100</f>
        <v>再生品量</v>
      </c>
      <c r="AA100" s="53" t="s">
        <v>2108</v>
      </c>
      <c r="AB100" s="53">
        <f>K100</f>
        <v>10</v>
      </c>
      <c r="AC100" s="53" t="s">
        <v>2115</v>
      </c>
      <c r="AD100" s="53"/>
      <c r="AE100" s="53"/>
      <c r="AF100" s="53"/>
      <c r="AG100" s="53"/>
      <c r="AH100" s="53"/>
      <c r="AI100" s="50" t="str">
        <f t="shared" si="26"/>
        <v>"再生品":[{"再生品名":"병","品コード":"251109","再生品量":10},</v>
      </c>
    </row>
    <row r="101" spans="1:35" ht="18.649999999999999" customHeight="1" thickBot="1">
      <c r="A101" s="65"/>
      <c r="B101" s="75" t="s">
        <v>2133</v>
      </c>
      <c r="C101" s="64" t="s">
        <v>2134</v>
      </c>
      <c r="D101" s="64" t="s">
        <v>2135</v>
      </c>
      <c r="F101" s="73"/>
      <c r="I101" s="50" t="str">
        <f>select!C193</f>
        <v>트레이</v>
      </c>
      <c r="J101" s="50" t="str">
        <f>select!F193</f>
        <v>221101</v>
      </c>
      <c r="K101" s="50">
        <f>select!D193</f>
        <v>30</v>
      </c>
      <c r="Q101" s="53" t="s">
        <v>2114</v>
      </c>
      <c r="R101" s="50" t="str">
        <f t="shared" si="25"/>
        <v>再生品名</v>
      </c>
      <c r="S101" s="53" t="s">
        <v>2107</v>
      </c>
      <c r="T101" s="50" t="str">
        <f t="shared" si="22"/>
        <v>트레이</v>
      </c>
      <c r="U101" s="53" t="s">
        <v>2106</v>
      </c>
      <c r="V101" s="50" t="str">
        <f t="shared" si="23"/>
        <v>品コード</v>
      </c>
      <c r="W101" s="53" t="s">
        <v>2107</v>
      </c>
      <c r="X101" s="50" t="str">
        <f t="shared" si="24"/>
        <v>221101</v>
      </c>
      <c r="Y101" s="53" t="s">
        <v>2106</v>
      </c>
      <c r="Z101" s="50" t="str">
        <f>D101</f>
        <v>再生品量</v>
      </c>
      <c r="AA101" s="53" t="s">
        <v>2108</v>
      </c>
      <c r="AB101" s="53">
        <f>K101</f>
        <v>30</v>
      </c>
      <c r="AC101" s="53" t="s">
        <v>2115</v>
      </c>
      <c r="AD101" s="53"/>
      <c r="AE101" s="53"/>
      <c r="AF101" s="53"/>
      <c r="AG101" s="53"/>
      <c r="AH101" s="53"/>
      <c r="AI101" s="50" t="str">
        <f t="shared" si="26"/>
        <v>{"再生品名":"트레이","品コード":"221101","再生品量":30},</v>
      </c>
    </row>
    <row r="102" spans="1:35" ht="18.649999999999999" customHeight="1" thickBot="1">
      <c r="A102" s="65"/>
      <c r="B102" s="75" t="s">
        <v>2133</v>
      </c>
      <c r="C102" s="64" t="s">
        <v>2134</v>
      </c>
      <c r="D102" s="64" t="s">
        <v>2135</v>
      </c>
      <c r="F102" s="73"/>
      <c r="K102" s="50">
        <f>select!D194</f>
        <v>0</v>
      </c>
      <c r="Q102" s="53" t="s">
        <v>2114</v>
      </c>
      <c r="R102" s="50" t="str">
        <f t="shared" si="25"/>
        <v>再生品名</v>
      </c>
      <c r="S102" s="53" t="s">
        <v>2107</v>
      </c>
      <c r="T102" s="50">
        <f t="shared" si="22"/>
        <v>0</v>
      </c>
      <c r="U102" s="53" t="s">
        <v>2106</v>
      </c>
      <c r="V102" s="50" t="str">
        <f t="shared" si="23"/>
        <v>品コード</v>
      </c>
      <c r="W102" s="53" t="s">
        <v>2107</v>
      </c>
      <c r="X102" s="50">
        <f t="shared" si="24"/>
        <v>0</v>
      </c>
      <c r="Y102" s="53" t="s">
        <v>2106</v>
      </c>
      <c r="Z102" s="50" t="str">
        <f>D102</f>
        <v>再生品量</v>
      </c>
      <c r="AA102" s="53" t="s">
        <v>2108</v>
      </c>
      <c r="AB102" s="53">
        <f>K102</f>
        <v>0</v>
      </c>
      <c r="AC102" s="53" t="s">
        <v>2116</v>
      </c>
      <c r="AD102" s="53"/>
      <c r="AE102" s="53"/>
      <c r="AF102" s="53"/>
      <c r="AG102" s="53"/>
      <c r="AH102" s="53"/>
      <c r="AI102" s="50" t="str">
        <f t="shared" si="26"/>
        <v>{"再生品名":"0","品コード":"0","再生品量":0}],</v>
      </c>
    </row>
    <row r="103" spans="1:35" ht="18.649999999999999" customHeight="1" thickBot="1">
      <c r="A103" s="76" t="s">
        <v>2136</v>
      </c>
      <c r="B103" s="76" t="s">
        <v>2137</v>
      </c>
      <c r="C103" s="77" t="s">
        <v>2138</v>
      </c>
      <c r="E103" s="76"/>
      <c r="F103" s="78"/>
      <c r="G103" s="50" t="str">
        <f>A103</f>
        <v>再生原材料</v>
      </c>
      <c r="I103" s="50" t="str">
        <f>IFERROR(VLOOKUP(select!C170,lang!A$172:B$207,2,0),"")</f>
        <v>再生用:棒鋼用鉄スクラップ</v>
      </c>
      <c r="J103" s="50">
        <f>select!D170</f>
        <v>13.5</v>
      </c>
      <c r="M103" s="53" t="s">
        <v>2104</v>
      </c>
      <c r="N103" s="53" t="str">
        <f>A103</f>
        <v>再生原材料</v>
      </c>
      <c r="O103" s="53" t="s">
        <v>2113</v>
      </c>
      <c r="P103" s="53"/>
      <c r="Q103" s="53" t="s">
        <v>2114</v>
      </c>
      <c r="R103" s="50" t="str">
        <f t="shared" si="25"/>
        <v>拡張コード</v>
      </c>
      <c r="S103" s="53" t="s">
        <v>2107</v>
      </c>
      <c r="T103" s="50" t="str">
        <f t="shared" si="22"/>
        <v>再生用:棒鋼用鉄スクラップ</v>
      </c>
      <c r="U103" s="53" t="s">
        <v>2106</v>
      </c>
      <c r="V103" s="50" t="str">
        <f t="shared" si="23"/>
        <v>再生材量</v>
      </c>
      <c r="W103" s="53" t="s">
        <v>2108</v>
      </c>
      <c r="X103" s="50">
        <f t="shared" si="24"/>
        <v>13.5</v>
      </c>
      <c r="Y103" s="53" t="s">
        <v>2115</v>
      </c>
      <c r="AI103" s="50" t="str">
        <f t="shared" si="26"/>
        <v>"再生原材料":[{"拡張コード":"再生用:棒鋼用鉄スクラップ","再生材量":13.5},</v>
      </c>
    </row>
    <row r="104" spans="1:35" ht="18.649999999999999" customHeight="1" thickBot="1">
      <c r="A104" s="76"/>
      <c r="B104" s="76" t="s">
        <v>2137</v>
      </c>
      <c r="C104" s="77" t="s">
        <v>2138</v>
      </c>
      <c r="E104" s="76"/>
      <c r="F104" s="78"/>
      <c r="I104" s="50" t="str">
        <f>IFERROR(VLOOKUP(select!C171,lang!A$172:B$207,2,0),"")</f>
        <v>再生用:Ni</v>
      </c>
      <c r="J104" s="50">
        <f>select!D171</f>
        <v>1</v>
      </c>
      <c r="Q104" s="53" t="s">
        <v>2114</v>
      </c>
      <c r="R104" s="50" t="str">
        <f t="shared" si="25"/>
        <v>拡張コード</v>
      </c>
      <c r="S104" s="53" t="s">
        <v>2107</v>
      </c>
      <c r="T104" s="50" t="str">
        <f t="shared" si="22"/>
        <v>再生用:Ni</v>
      </c>
      <c r="U104" s="53" t="s">
        <v>2106</v>
      </c>
      <c r="V104" s="50" t="str">
        <f t="shared" si="23"/>
        <v>再生材量</v>
      </c>
      <c r="W104" s="53" t="s">
        <v>2108</v>
      </c>
      <c r="X104" s="50">
        <f t="shared" si="24"/>
        <v>1</v>
      </c>
      <c r="Y104" s="53" t="s">
        <v>2115</v>
      </c>
      <c r="AI104" s="50" t="str">
        <f t="shared" si="26"/>
        <v>{"拡張コード":"再生用:Ni","再生材量":1},</v>
      </c>
    </row>
    <row r="105" spans="1:35" ht="18.649999999999999" customHeight="1" thickBot="1">
      <c r="A105" s="76"/>
      <c r="B105" s="76" t="s">
        <v>2137</v>
      </c>
      <c r="C105" s="77" t="s">
        <v>2138</v>
      </c>
      <c r="E105" s="76"/>
      <c r="F105" s="78"/>
      <c r="I105" s="50" t="str">
        <f>IFERROR(VLOOKUP(select!C172,lang!A$172:B$207,2,0),"")</f>
        <v>再生用:MIX銅</v>
      </c>
      <c r="J105" s="50">
        <f>select!D172</f>
        <v>2</v>
      </c>
      <c r="Q105" s="53" t="s">
        <v>2114</v>
      </c>
      <c r="R105" s="50" t="str">
        <f t="shared" si="25"/>
        <v>拡張コード</v>
      </c>
      <c r="S105" s="53" t="s">
        <v>2107</v>
      </c>
      <c r="T105" s="50" t="str">
        <f t="shared" ref="T105:T122" si="27">I105</f>
        <v>再生用:MIX銅</v>
      </c>
      <c r="U105" s="53" t="s">
        <v>2106</v>
      </c>
      <c r="V105" s="50" t="str">
        <f t="shared" ref="V105:V122" si="28">C105</f>
        <v>再生材量</v>
      </c>
      <c r="W105" s="53" t="s">
        <v>2108</v>
      </c>
      <c r="X105" s="50">
        <f t="shared" ref="X105:X122" si="29">J105</f>
        <v>2</v>
      </c>
      <c r="Y105" s="53" t="s">
        <v>2115</v>
      </c>
      <c r="AI105" s="50" t="str">
        <f t="shared" si="26"/>
        <v>{"拡張コード":"再生用:MIX銅","再生材量":2},</v>
      </c>
    </row>
    <row r="106" spans="1:35" ht="18.649999999999999" customHeight="1" thickBot="1">
      <c r="A106" s="76"/>
      <c r="B106" s="76" t="s">
        <v>2137</v>
      </c>
      <c r="C106" s="77" t="s">
        <v>2138</v>
      </c>
      <c r="E106" s="76"/>
      <c r="F106" s="78"/>
      <c r="I106" s="50" t="str">
        <f>IFERROR(VLOOKUP(select!C173,lang!A$172:B$207,2,0),"")</f>
        <v>再生用:MIX金</v>
      </c>
      <c r="J106" s="50">
        <f>select!D173</f>
        <v>2</v>
      </c>
      <c r="Q106" s="53" t="s">
        <v>2114</v>
      </c>
      <c r="R106" s="50" t="str">
        <f t="shared" si="25"/>
        <v>拡張コード</v>
      </c>
      <c r="S106" s="53" t="s">
        <v>2107</v>
      </c>
      <c r="T106" s="50" t="str">
        <f t="shared" si="27"/>
        <v>再生用:MIX金</v>
      </c>
      <c r="U106" s="53" t="s">
        <v>2106</v>
      </c>
      <c r="V106" s="50" t="str">
        <f t="shared" si="28"/>
        <v>再生材量</v>
      </c>
      <c r="W106" s="53" t="s">
        <v>2108</v>
      </c>
      <c r="X106" s="50">
        <f t="shared" si="29"/>
        <v>2</v>
      </c>
      <c r="Y106" s="53" t="s">
        <v>2115</v>
      </c>
      <c r="AI106" s="50" t="str">
        <f t="shared" si="26"/>
        <v>{"拡張コード":"再生用:MIX金","再生材量":2},</v>
      </c>
    </row>
    <row r="107" spans="1:35" ht="18.649999999999999" customHeight="1" thickBot="1">
      <c r="A107" s="76"/>
      <c r="B107" s="76" t="s">
        <v>2137</v>
      </c>
      <c r="C107" s="77" t="s">
        <v>2138</v>
      </c>
      <c r="E107" s="76"/>
      <c r="F107" s="78"/>
      <c r="I107" s="50" t="str">
        <f>IFERROR(VLOOKUP(select!C174,lang!A$172:B$207,2,0),"")</f>
        <v>再生用:鋳物用アルミスクラップ</v>
      </c>
      <c r="J107" s="50">
        <f>select!D174</f>
        <v>5.3</v>
      </c>
      <c r="Q107" s="53" t="s">
        <v>2114</v>
      </c>
      <c r="R107" s="50" t="str">
        <f t="shared" si="25"/>
        <v>拡張コード</v>
      </c>
      <c r="S107" s="53" t="s">
        <v>2107</v>
      </c>
      <c r="T107" s="50" t="str">
        <f t="shared" si="27"/>
        <v>再生用:鋳物用アルミスクラップ</v>
      </c>
      <c r="U107" s="53" t="s">
        <v>2106</v>
      </c>
      <c r="V107" s="50" t="str">
        <f t="shared" si="28"/>
        <v>再生材量</v>
      </c>
      <c r="W107" s="53" t="s">
        <v>2108</v>
      </c>
      <c r="X107" s="50">
        <f t="shared" si="29"/>
        <v>5.3</v>
      </c>
      <c r="Y107" s="53" t="s">
        <v>2115</v>
      </c>
      <c r="AI107" s="50" t="str">
        <f t="shared" si="26"/>
        <v>{"拡張コード":"再生用:鋳物用アルミスクラップ","再生材量":5.3},</v>
      </c>
    </row>
    <row r="108" spans="1:35" ht="18.649999999999999" customHeight="1" thickBot="1">
      <c r="A108" s="76"/>
      <c r="B108" s="76" t="s">
        <v>2137</v>
      </c>
      <c r="C108" s="77" t="s">
        <v>2138</v>
      </c>
      <c r="E108" s="76"/>
      <c r="F108" s="78"/>
      <c r="I108" s="50" t="str">
        <f>IFERROR(VLOOKUP(select!C175,lang!A$172:B$207,2,0),"")</f>
        <v>再生用:MIXプラスチック</v>
      </c>
      <c r="J108" s="50">
        <f>select!D175</f>
        <v>1</v>
      </c>
      <c r="Q108" s="53" t="s">
        <v>2114</v>
      </c>
      <c r="R108" s="50" t="str">
        <f t="shared" si="25"/>
        <v>拡張コード</v>
      </c>
      <c r="S108" s="53" t="s">
        <v>2107</v>
      </c>
      <c r="T108" s="50" t="str">
        <f t="shared" si="27"/>
        <v>再生用:MIXプラスチック</v>
      </c>
      <c r="U108" s="53" t="s">
        <v>2106</v>
      </c>
      <c r="V108" s="50" t="str">
        <f t="shared" si="28"/>
        <v>再生材量</v>
      </c>
      <c r="W108" s="53" t="s">
        <v>2108</v>
      </c>
      <c r="X108" s="50">
        <f t="shared" si="29"/>
        <v>1</v>
      </c>
      <c r="Y108" s="53" t="s">
        <v>2115</v>
      </c>
      <c r="AI108" s="50" t="str">
        <f t="shared" si="26"/>
        <v>{"拡張コード":"再生用:MIXプラスチック","再生材量":1},</v>
      </c>
    </row>
    <row r="109" spans="1:35" ht="18.649999999999999" customHeight="1" thickBot="1">
      <c r="A109" s="76"/>
      <c r="B109" s="76" t="s">
        <v>2137</v>
      </c>
      <c r="C109" s="77" t="s">
        <v>2138</v>
      </c>
      <c r="E109" s="76"/>
      <c r="F109" s="78"/>
      <c r="I109" s="50" t="str">
        <f>IFERROR(VLOOKUP(select!C176,lang!A$172:B$207,2,0),"")</f>
        <v/>
      </c>
      <c r="J109" s="50">
        <f>select!D176</f>
        <v>0</v>
      </c>
      <c r="Q109" s="53" t="s">
        <v>2114</v>
      </c>
      <c r="R109" s="50" t="str">
        <f t="shared" si="25"/>
        <v>拡張コード</v>
      </c>
      <c r="S109" s="53" t="s">
        <v>2107</v>
      </c>
      <c r="T109" s="50" t="str">
        <f t="shared" si="27"/>
        <v/>
      </c>
      <c r="U109" s="53" t="s">
        <v>2106</v>
      </c>
      <c r="V109" s="50" t="str">
        <f t="shared" si="28"/>
        <v>再生材量</v>
      </c>
      <c r="W109" s="53" t="s">
        <v>2108</v>
      </c>
      <c r="X109" s="50">
        <f t="shared" si="29"/>
        <v>0</v>
      </c>
      <c r="Y109" s="53" t="s">
        <v>2115</v>
      </c>
      <c r="AI109" s="50" t="str">
        <f t="shared" si="26"/>
        <v>{"拡張コード":"","再生材量":0},</v>
      </c>
    </row>
    <row r="110" spans="1:35" ht="18.649999999999999" customHeight="1" thickBot="1">
      <c r="A110" s="76"/>
      <c r="B110" s="76" t="s">
        <v>2137</v>
      </c>
      <c r="C110" s="77" t="s">
        <v>2138</v>
      </c>
      <c r="E110" s="76"/>
      <c r="F110" s="78"/>
      <c r="I110" s="50" t="str">
        <f>IFERROR(VLOOKUP(select!C177,lang!A$172:B$207,2,0),"")</f>
        <v/>
      </c>
      <c r="J110" s="50">
        <f>select!D177</f>
        <v>0</v>
      </c>
      <c r="Q110" s="53" t="s">
        <v>2114</v>
      </c>
      <c r="R110" s="50" t="str">
        <f t="shared" si="25"/>
        <v>拡張コード</v>
      </c>
      <c r="S110" s="53" t="s">
        <v>2107</v>
      </c>
      <c r="T110" s="50" t="str">
        <f t="shared" si="27"/>
        <v/>
      </c>
      <c r="U110" s="53" t="s">
        <v>2106</v>
      </c>
      <c r="V110" s="50" t="str">
        <f t="shared" si="28"/>
        <v>再生材量</v>
      </c>
      <c r="W110" s="53" t="s">
        <v>2108</v>
      </c>
      <c r="X110" s="50">
        <f t="shared" si="29"/>
        <v>0</v>
      </c>
      <c r="Y110" s="53" t="s">
        <v>2115</v>
      </c>
      <c r="AI110" s="50" t="str">
        <f t="shared" si="26"/>
        <v>{"拡張コード":"","再生材量":0},</v>
      </c>
    </row>
    <row r="111" spans="1:35" ht="18.649999999999999" customHeight="1" thickBot="1">
      <c r="A111" s="76"/>
      <c r="B111" s="76" t="s">
        <v>2137</v>
      </c>
      <c r="C111" s="77" t="s">
        <v>2138</v>
      </c>
      <c r="E111" s="76"/>
      <c r="F111" s="78"/>
      <c r="I111" s="50" t="str">
        <f>IFERROR(VLOOKUP(select!C178,lang!A$172:B$207,2,0),"")</f>
        <v/>
      </c>
      <c r="J111" s="50">
        <f>select!D178</f>
        <v>0</v>
      </c>
      <c r="Q111" s="53" t="s">
        <v>2114</v>
      </c>
      <c r="R111" s="50" t="str">
        <f t="shared" si="25"/>
        <v>拡張コード</v>
      </c>
      <c r="S111" s="53" t="s">
        <v>2107</v>
      </c>
      <c r="T111" s="50" t="str">
        <f t="shared" si="27"/>
        <v/>
      </c>
      <c r="U111" s="53" t="s">
        <v>2106</v>
      </c>
      <c r="V111" s="50" t="str">
        <f t="shared" si="28"/>
        <v>再生材量</v>
      </c>
      <c r="W111" s="53" t="s">
        <v>2108</v>
      </c>
      <c r="X111" s="50">
        <f t="shared" si="29"/>
        <v>0</v>
      </c>
      <c r="Y111" s="53" t="s">
        <v>2115</v>
      </c>
      <c r="AI111" s="50" t="str">
        <f t="shared" si="26"/>
        <v>{"拡張コード":"","再生材量":0},</v>
      </c>
    </row>
    <row r="112" spans="1:35" ht="18.649999999999999" customHeight="1" thickBot="1">
      <c r="A112" s="76"/>
      <c r="B112" s="76" t="s">
        <v>2137</v>
      </c>
      <c r="C112" s="77" t="s">
        <v>2138</v>
      </c>
      <c r="E112" s="76"/>
      <c r="F112" s="78"/>
      <c r="I112" s="50" t="str">
        <f>IFERROR(VLOOKUP(select!C179,lang!A$172:B$207,2,0),"")</f>
        <v/>
      </c>
      <c r="J112" s="50">
        <f>select!D179</f>
        <v>0</v>
      </c>
      <c r="Q112" s="53" t="s">
        <v>2114</v>
      </c>
      <c r="R112" s="50" t="str">
        <f t="shared" si="25"/>
        <v>拡張コード</v>
      </c>
      <c r="S112" s="53" t="s">
        <v>2107</v>
      </c>
      <c r="T112" s="50" t="str">
        <f t="shared" si="27"/>
        <v/>
      </c>
      <c r="U112" s="53" t="s">
        <v>2106</v>
      </c>
      <c r="V112" s="50" t="str">
        <f t="shared" si="28"/>
        <v>再生材量</v>
      </c>
      <c r="W112" s="53" t="s">
        <v>2108</v>
      </c>
      <c r="X112" s="50">
        <f t="shared" si="29"/>
        <v>0</v>
      </c>
      <c r="Y112" s="53" t="s">
        <v>2115</v>
      </c>
      <c r="AI112" s="50" t="str">
        <f t="shared" si="26"/>
        <v>{"拡張コード":"","再生材量":0},</v>
      </c>
    </row>
    <row r="113" spans="1:35" ht="18.649999999999999" customHeight="1" thickBot="1">
      <c r="A113" s="76"/>
      <c r="B113" s="76" t="s">
        <v>2137</v>
      </c>
      <c r="C113" s="77" t="s">
        <v>2138</v>
      </c>
      <c r="E113" s="76"/>
      <c r="F113" s="78"/>
      <c r="I113" s="50" t="str">
        <f>IFERROR(VLOOKUP(select!C180,lang!A$172:B$207,2,0),"")</f>
        <v/>
      </c>
      <c r="J113" s="50">
        <f>select!D180</f>
        <v>0</v>
      </c>
      <c r="Q113" s="53" t="s">
        <v>2114</v>
      </c>
      <c r="R113" s="50" t="str">
        <f t="shared" si="25"/>
        <v>拡張コード</v>
      </c>
      <c r="S113" s="53" t="s">
        <v>2107</v>
      </c>
      <c r="T113" s="50" t="str">
        <f t="shared" si="27"/>
        <v/>
      </c>
      <c r="U113" s="53" t="s">
        <v>2106</v>
      </c>
      <c r="V113" s="50" t="str">
        <f t="shared" si="28"/>
        <v>再生材量</v>
      </c>
      <c r="W113" s="53" t="s">
        <v>2108</v>
      </c>
      <c r="X113" s="50">
        <f t="shared" si="29"/>
        <v>0</v>
      </c>
      <c r="Y113" s="53" t="s">
        <v>2115</v>
      </c>
      <c r="AI113" s="50" t="str">
        <f t="shared" si="26"/>
        <v>{"拡張コード":"","再生材量":0},</v>
      </c>
    </row>
    <row r="114" spans="1:35" ht="18.649999999999999" customHeight="1" thickBot="1">
      <c r="A114" s="76"/>
      <c r="B114" s="76" t="s">
        <v>2137</v>
      </c>
      <c r="C114" s="77" t="s">
        <v>2138</v>
      </c>
      <c r="E114" s="76"/>
      <c r="F114" s="78"/>
      <c r="I114" s="50" t="str">
        <f>IFERROR(VLOOKUP(select!C181,lang!A$172:B$207,2,0),"")</f>
        <v/>
      </c>
      <c r="J114" s="50">
        <f>select!D181</f>
        <v>0</v>
      </c>
      <c r="Q114" s="53" t="s">
        <v>2114</v>
      </c>
      <c r="R114" s="50" t="str">
        <f t="shared" si="25"/>
        <v>拡張コード</v>
      </c>
      <c r="S114" s="53" t="s">
        <v>2107</v>
      </c>
      <c r="T114" s="50" t="str">
        <f t="shared" si="27"/>
        <v/>
      </c>
      <c r="U114" s="53" t="s">
        <v>2106</v>
      </c>
      <c r="V114" s="50" t="str">
        <f t="shared" si="28"/>
        <v>再生材量</v>
      </c>
      <c r="W114" s="53" t="s">
        <v>2108</v>
      </c>
      <c r="X114" s="50">
        <f t="shared" si="29"/>
        <v>0</v>
      </c>
      <c r="Y114" s="53" t="s">
        <v>2115</v>
      </c>
      <c r="AI114" s="50" t="str">
        <f t="shared" si="26"/>
        <v>{"拡張コード":"","再生材量":0},</v>
      </c>
    </row>
    <row r="115" spans="1:35" ht="18.649999999999999" customHeight="1" thickBot="1">
      <c r="A115" s="76"/>
      <c r="B115" s="76" t="s">
        <v>2137</v>
      </c>
      <c r="C115" s="77" t="s">
        <v>2138</v>
      </c>
      <c r="E115" s="76"/>
      <c r="F115" s="78"/>
      <c r="I115" s="50" t="str">
        <f>IFERROR(VLOOKUP(select!C182,lang!A$172:B$207,2,0),"")</f>
        <v/>
      </c>
      <c r="J115" s="50">
        <f>select!D182</f>
        <v>0</v>
      </c>
      <c r="Q115" s="53" t="s">
        <v>2114</v>
      </c>
      <c r="R115" s="50" t="str">
        <f t="shared" si="25"/>
        <v>拡張コード</v>
      </c>
      <c r="S115" s="53" t="s">
        <v>2107</v>
      </c>
      <c r="T115" s="50" t="str">
        <f t="shared" si="27"/>
        <v/>
      </c>
      <c r="U115" s="53" t="s">
        <v>2106</v>
      </c>
      <c r="V115" s="50" t="str">
        <f t="shared" si="28"/>
        <v>再生材量</v>
      </c>
      <c r="W115" s="53" t="s">
        <v>2108</v>
      </c>
      <c r="X115" s="50">
        <f t="shared" si="29"/>
        <v>0</v>
      </c>
      <c r="Y115" s="53" t="s">
        <v>2115</v>
      </c>
      <c r="AI115" s="50" t="str">
        <f t="shared" si="26"/>
        <v>{"拡張コード":"","再生材量":0},</v>
      </c>
    </row>
    <row r="116" spans="1:35" ht="18.649999999999999" customHeight="1" thickBot="1">
      <c r="A116" s="76"/>
      <c r="B116" s="76" t="s">
        <v>2137</v>
      </c>
      <c r="C116" s="77" t="s">
        <v>2138</v>
      </c>
      <c r="E116" s="76"/>
      <c r="F116" s="78"/>
      <c r="I116" s="50" t="str">
        <f>IFERROR(VLOOKUP(select!C183,lang!A$172:B$207,2,0),"")</f>
        <v/>
      </c>
      <c r="J116" s="50">
        <f>select!D183</f>
        <v>0</v>
      </c>
      <c r="Q116" s="53" t="s">
        <v>2114</v>
      </c>
      <c r="R116" s="50" t="str">
        <f t="shared" si="25"/>
        <v>拡張コード</v>
      </c>
      <c r="S116" s="53" t="s">
        <v>2107</v>
      </c>
      <c r="T116" s="50" t="str">
        <f t="shared" si="27"/>
        <v/>
      </c>
      <c r="U116" s="53" t="s">
        <v>2106</v>
      </c>
      <c r="V116" s="50" t="str">
        <f t="shared" si="28"/>
        <v>再生材量</v>
      </c>
      <c r="W116" s="53" t="s">
        <v>2108</v>
      </c>
      <c r="X116" s="50">
        <f t="shared" si="29"/>
        <v>0</v>
      </c>
      <c r="Y116" s="53" t="s">
        <v>2115</v>
      </c>
      <c r="AI116" s="50" t="str">
        <f t="shared" si="26"/>
        <v>{"拡張コード":"","再生材量":0},</v>
      </c>
    </row>
    <row r="117" spans="1:35" ht="18.649999999999999" customHeight="1" thickBot="1">
      <c r="A117" s="76"/>
      <c r="B117" s="76" t="s">
        <v>2137</v>
      </c>
      <c r="C117" s="77" t="s">
        <v>2138</v>
      </c>
      <c r="E117" s="76"/>
      <c r="F117" s="78"/>
      <c r="I117" s="50" t="str">
        <f>IFERROR(VLOOKUP(select!C184,lang!A$172:B$207,2,0),"")</f>
        <v/>
      </c>
      <c r="J117" s="50">
        <f>select!D184</f>
        <v>0</v>
      </c>
      <c r="Q117" s="53" t="s">
        <v>2114</v>
      </c>
      <c r="R117" s="50" t="str">
        <f t="shared" si="25"/>
        <v>拡張コード</v>
      </c>
      <c r="S117" s="53" t="s">
        <v>2107</v>
      </c>
      <c r="T117" s="50" t="str">
        <f t="shared" si="27"/>
        <v/>
      </c>
      <c r="U117" s="53" t="s">
        <v>2106</v>
      </c>
      <c r="V117" s="50" t="str">
        <f t="shared" si="28"/>
        <v>再生材量</v>
      </c>
      <c r="W117" s="53" t="s">
        <v>2108</v>
      </c>
      <c r="X117" s="50">
        <f t="shared" si="29"/>
        <v>0</v>
      </c>
      <c r="Y117" s="53" t="s">
        <v>2115</v>
      </c>
      <c r="AI117" s="50" t="str">
        <f t="shared" si="26"/>
        <v>{"拡張コード":"","再生材量":0},</v>
      </c>
    </row>
    <row r="118" spans="1:35" ht="18.649999999999999" customHeight="1" thickBot="1">
      <c r="A118" s="76"/>
      <c r="B118" s="76" t="s">
        <v>2137</v>
      </c>
      <c r="C118" s="77" t="s">
        <v>2138</v>
      </c>
      <c r="E118" s="76"/>
      <c r="F118" s="78"/>
      <c r="I118" s="50" t="str">
        <f>IFERROR(VLOOKUP(select!C185,lang!A$172:B$207,2,0),"")</f>
        <v/>
      </c>
      <c r="J118" s="50">
        <f>select!D185</f>
        <v>0</v>
      </c>
      <c r="Q118" s="53" t="s">
        <v>2114</v>
      </c>
      <c r="R118" s="50" t="str">
        <f t="shared" si="25"/>
        <v>拡張コード</v>
      </c>
      <c r="S118" s="53" t="s">
        <v>2107</v>
      </c>
      <c r="T118" s="50" t="str">
        <f t="shared" si="27"/>
        <v/>
      </c>
      <c r="U118" s="53" t="s">
        <v>2106</v>
      </c>
      <c r="V118" s="50" t="str">
        <f t="shared" si="28"/>
        <v>再生材量</v>
      </c>
      <c r="W118" s="53" t="s">
        <v>2108</v>
      </c>
      <c r="X118" s="50">
        <f t="shared" si="29"/>
        <v>0</v>
      </c>
      <c r="Y118" s="53" t="s">
        <v>2115</v>
      </c>
      <c r="AI118" s="50" t="str">
        <f t="shared" si="26"/>
        <v>{"拡張コード":"","再生材量":0},</v>
      </c>
    </row>
    <row r="119" spans="1:35" ht="18.649999999999999" customHeight="1" thickBot="1">
      <c r="A119" s="76"/>
      <c r="B119" s="76" t="s">
        <v>2137</v>
      </c>
      <c r="C119" s="77" t="s">
        <v>2138</v>
      </c>
      <c r="E119" s="76"/>
      <c r="F119" s="78"/>
      <c r="I119" s="50" t="str">
        <f>IFERROR(VLOOKUP(select!C186,lang!A$172:B$207,2,0),"")</f>
        <v/>
      </c>
      <c r="J119" s="50">
        <f>select!D186</f>
        <v>0</v>
      </c>
      <c r="Q119" s="53" t="s">
        <v>2114</v>
      </c>
      <c r="R119" s="50" t="str">
        <f t="shared" si="25"/>
        <v>拡張コード</v>
      </c>
      <c r="S119" s="53" t="s">
        <v>2107</v>
      </c>
      <c r="T119" s="50" t="str">
        <f t="shared" si="27"/>
        <v/>
      </c>
      <c r="U119" s="53" t="s">
        <v>2106</v>
      </c>
      <c r="V119" s="50" t="str">
        <f t="shared" si="28"/>
        <v>再生材量</v>
      </c>
      <c r="W119" s="53" t="s">
        <v>2108</v>
      </c>
      <c r="X119" s="50">
        <f t="shared" si="29"/>
        <v>0</v>
      </c>
      <c r="Y119" s="53" t="s">
        <v>2115</v>
      </c>
      <c r="AI119" s="50" t="str">
        <f t="shared" si="26"/>
        <v>{"拡張コード":"","再生材量":0},</v>
      </c>
    </row>
    <row r="120" spans="1:35" ht="18.649999999999999" customHeight="1" thickBot="1">
      <c r="A120" s="76"/>
      <c r="B120" s="76" t="s">
        <v>2137</v>
      </c>
      <c r="C120" s="77" t="s">
        <v>2138</v>
      </c>
      <c r="E120" s="76"/>
      <c r="F120" s="78"/>
      <c r="I120" s="50" t="str">
        <f>IFERROR(VLOOKUP(select!C187,lang!A$172:B$207,2,0),"")</f>
        <v/>
      </c>
      <c r="J120" s="50">
        <f>select!D187</f>
        <v>0</v>
      </c>
      <c r="Q120" s="53" t="s">
        <v>2114</v>
      </c>
      <c r="R120" s="50" t="str">
        <f t="shared" si="25"/>
        <v>拡張コード</v>
      </c>
      <c r="S120" s="53" t="s">
        <v>2107</v>
      </c>
      <c r="T120" s="50" t="str">
        <f t="shared" si="27"/>
        <v/>
      </c>
      <c r="U120" s="53" t="s">
        <v>2106</v>
      </c>
      <c r="V120" s="50" t="str">
        <f t="shared" si="28"/>
        <v>再生材量</v>
      </c>
      <c r="W120" s="53" t="s">
        <v>2108</v>
      </c>
      <c r="X120" s="50">
        <f t="shared" si="29"/>
        <v>0</v>
      </c>
      <c r="Y120" s="53" t="s">
        <v>2115</v>
      </c>
      <c r="AI120" s="50" t="str">
        <f t="shared" si="26"/>
        <v>{"拡張コード":"","再生材量":0},</v>
      </c>
    </row>
    <row r="121" spans="1:35" ht="18.649999999999999" customHeight="1" thickBot="1">
      <c r="A121" s="76"/>
      <c r="B121" s="76" t="s">
        <v>2137</v>
      </c>
      <c r="C121" s="77" t="s">
        <v>2138</v>
      </c>
      <c r="E121" s="76"/>
      <c r="F121" s="78"/>
      <c r="I121" s="50" t="str">
        <f>IFERROR(VLOOKUP(select!C188,lang!A$172:B$207,2,0),"")</f>
        <v/>
      </c>
      <c r="J121" s="50">
        <f>select!D188</f>
        <v>0</v>
      </c>
      <c r="Q121" s="53" t="s">
        <v>2114</v>
      </c>
      <c r="R121" s="50" t="str">
        <f t="shared" si="25"/>
        <v>拡張コード</v>
      </c>
      <c r="S121" s="53" t="s">
        <v>2107</v>
      </c>
      <c r="T121" s="50" t="str">
        <f t="shared" si="27"/>
        <v/>
      </c>
      <c r="U121" s="53" t="s">
        <v>2106</v>
      </c>
      <c r="V121" s="50" t="str">
        <f t="shared" si="28"/>
        <v>再生材量</v>
      </c>
      <c r="W121" s="53" t="s">
        <v>2108</v>
      </c>
      <c r="X121" s="50">
        <f t="shared" si="29"/>
        <v>0</v>
      </c>
      <c r="Y121" s="53" t="s">
        <v>2115</v>
      </c>
      <c r="AI121" s="50" t="str">
        <f t="shared" si="26"/>
        <v>{"拡張コード":"","再生材量":0},</v>
      </c>
    </row>
    <row r="122" spans="1:35" ht="18.649999999999999" customHeight="1" thickBot="1">
      <c r="A122" s="76"/>
      <c r="B122" s="76" t="s">
        <v>2137</v>
      </c>
      <c r="C122" s="77" t="s">
        <v>2138</v>
      </c>
      <c r="E122" s="76"/>
      <c r="F122" s="78"/>
      <c r="I122" s="50" t="str">
        <f>IFERROR(VLOOKUP(select!C189,lang!A$172:B$207,2,0),"")</f>
        <v/>
      </c>
      <c r="J122" s="50">
        <f>select!D189</f>
        <v>0</v>
      </c>
      <c r="Q122" s="53" t="s">
        <v>2114</v>
      </c>
      <c r="R122" s="50" t="str">
        <f t="shared" si="25"/>
        <v>拡張コード</v>
      </c>
      <c r="S122" s="53" t="s">
        <v>2107</v>
      </c>
      <c r="T122" s="50" t="str">
        <f t="shared" si="27"/>
        <v/>
      </c>
      <c r="U122" s="53" t="s">
        <v>2106</v>
      </c>
      <c r="V122" s="50" t="str">
        <f t="shared" si="28"/>
        <v>再生材量</v>
      </c>
      <c r="W122" s="53" t="s">
        <v>2108</v>
      </c>
      <c r="X122" s="50">
        <f t="shared" si="29"/>
        <v>0</v>
      </c>
      <c r="Y122" s="53" t="s">
        <v>2139</v>
      </c>
      <c r="AI122" s="50" t="str">
        <f t="shared" si="26"/>
        <v>{"拡張コード":"","再生材量":0}]}</v>
      </c>
    </row>
    <row r="125" spans="1:35">
      <c r="A125" s="53" t="str">
        <f>json!E1</f>
        <v>earn</v>
      </c>
      <c r="B125" s="53">
        <f>json!F1</f>
        <v>200</v>
      </c>
      <c r="C125" s="53"/>
      <c r="D125" s="53"/>
      <c r="E125" s="53"/>
    </row>
    <row r="126" spans="1:35">
      <c r="A126" s="53" t="str">
        <f>json!E2</f>
        <v>scope1</v>
      </c>
      <c r="B126" s="53">
        <f>json!F2</f>
        <v>57.327019999999997</v>
      </c>
      <c r="C126" s="53" t="s">
        <v>2140</v>
      </c>
      <c r="D126" s="53">
        <f>B126/B125</f>
        <v>0.28663509999999998</v>
      </c>
      <c r="E126" s="50" t="s">
        <v>2141</v>
      </c>
    </row>
    <row r="127" spans="1:35">
      <c r="A127" s="53" t="str">
        <f>json!E3</f>
        <v>scope2</v>
      </c>
      <c r="B127" s="53">
        <f>json!F3</f>
        <v>147.82563510363761</v>
      </c>
      <c r="C127" s="53" t="s">
        <v>2140</v>
      </c>
      <c r="D127" s="53">
        <f>B127/B125</f>
        <v>0.73912817551818799</v>
      </c>
      <c r="E127" s="53">
        <f>D126+D127</f>
        <v>1.025763275518188</v>
      </c>
    </row>
    <row r="128" spans="1:35">
      <c r="A128" s="53" t="str">
        <f>json!E4</f>
        <v>scope3</v>
      </c>
      <c r="B128" s="53">
        <f>json!F4</f>
        <v>215.591886118682</v>
      </c>
      <c r="C128" s="53"/>
      <c r="D128" s="53"/>
      <c r="E128" s="53">
        <f>E127+B128</f>
        <v>216.61764939420019</v>
      </c>
      <c r="G128" s="52" t="str">
        <f>lang!A117</f>
        <v>당사 구성 출력</v>
      </c>
      <c r="H128" s="50">
        <f>B127</f>
        <v>147.82563510363761</v>
      </c>
    </row>
    <row r="129" spans="1:8">
      <c r="A129" s="53" t="str">
        <f>json!E5</f>
        <v>renew</v>
      </c>
      <c r="B129" s="53">
        <f>json!F5</f>
        <v>132.03457457910159</v>
      </c>
      <c r="C129" s="53"/>
      <c r="D129" s="53"/>
      <c r="E129" s="53"/>
      <c r="G129" s="52" t="str">
        <f>lang!A118</f>
        <v>세계 평균 전력</v>
      </c>
      <c r="H129" s="50">
        <f t="shared" ref="H129:H146" si="30">B129</f>
        <v>132.03457457910159</v>
      </c>
    </row>
    <row r="130" spans="1:8">
      <c r="A130" s="53" t="str">
        <f>json!E6</f>
        <v>cat1</v>
      </c>
      <c r="B130" s="53">
        <f>json!F6</f>
        <v>73.832335561674</v>
      </c>
      <c r="C130" s="53"/>
      <c r="D130" s="53"/>
      <c r="E130" s="53"/>
      <c r="G130" s="52" t="str">
        <f>lang!A119</f>
        <v>1구매</v>
      </c>
      <c r="H130" s="50">
        <f t="shared" si="30"/>
        <v>73.832335561674</v>
      </c>
    </row>
    <row r="131" spans="1:8">
      <c r="A131" s="53" t="str">
        <f>json!E7</f>
        <v>cat2</v>
      </c>
      <c r="B131" s="53">
        <f>json!F7</f>
        <v>31.304997455999999</v>
      </c>
      <c r="C131" s="53"/>
      <c r="D131" s="53"/>
      <c r="E131" s="53"/>
      <c r="G131" s="52" t="str">
        <f>lang!A120</f>
        <v>2자본</v>
      </c>
      <c r="H131" s="50">
        <f t="shared" si="30"/>
        <v>31.304997455999999</v>
      </c>
    </row>
    <row r="132" spans="1:8">
      <c r="A132" s="53" t="str">
        <f>json!E8</f>
        <v>cat3</v>
      </c>
      <c r="B132" s="53">
        <f>json!F8</f>
        <v>21.455741383307991</v>
      </c>
      <c r="C132" s="53"/>
      <c r="D132" s="53"/>
      <c r="E132" s="53"/>
      <c r="G132" s="52" t="str">
        <f>lang!A121</f>
        <v>3 에너지 파급</v>
      </c>
      <c r="H132" s="50">
        <f t="shared" si="30"/>
        <v>21.455741383307991</v>
      </c>
    </row>
    <row r="133" spans="1:8">
      <c r="A133" s="53" t="str">
        <f>json!E9</f>
        <v>cat4</v>
      </c>
      <c r="B133" s="53">
        <f>json!F9</f>
        <v>7.7877236620000003</v>
      </c>
      <c r="C133" s="53"/>
      <c r="D133" s="53"/>
      <c r="E133" s="53"/>
      <c r="G133" s="52" t="str">
        <f>lang!A122</f>
        <v>4 상류 배송</v>
      </c>
      <c r="H133" s="50">
        <f t="shared" si="30"/>
        <v>7.7877236620000003</v>
      </c>
    </row>
    <row r="134" spans="1:8">
      <c r="A134" s="53" t="str">
        <f>json!E10</f>
        <v>cat5</v>
      </c>
      <c r="B134" s="53">
        <f>json!F10</f>
        <v>16.453765000000001</v>
      </c>
      <c r="C134" s="53"/>
      <c r="D134" s="53"/>
      <c r="E134" s="53"/>
      <c r="G134" s="52" t="str">
        <f>lang!A123</f>
        <v>5 사업 폐기물</v>
      </c>
      <c r="H134" s="50">
        <f t="shared" si="30"/>
        <v>16.453765000000001</v>
      </c>
    </row>
    <row r="135" spans="1:8">
      <c r="A135" s="53" t="str">
        <f>json!E11</f>
        <v>cat6</v>
      </c>
      <c r="B135" s="53">
        <f>json!F11</f>
        <v>9.4900193412</v>
      </c>
      <c r="C135" s="53"/>
      <c r="D135" s="53"/>
      <c r="E135" s="53"/>
      <c r="G135" s="52" t="str">
        <f>lang!A124</f>
        <v>6 출장</v>
      </c>
      <c r="H135" s="50">
        <f t="shared" si="30"/>
        <v>9.4900193412</v>
      </c>
    </row>
    <row r="136" spans="1:8">
      <c r="A136" s="53" t="str">
        <f>json!E12</f>
        <v>cat7</v>
      </c>
      <c r="B136" s="53">
        <f>json!F12</f>
        <v>5.0098086345000006</v>
      </c>
      <c r="C136" s="53"/>
      <c r="D136" s="53"/>
      <c r="E136" s="53"/>
      <c r="G136" s="52" t="str">
        <f>lang!A125</f>
        <v>7 통근</v>
      </c>
      <c r="H136" s="50">
        <f t="shared" si="30"/>
        <v>5.0098086345000006</v>
      </c>
    </row>
    <row r="137" spans="1:8">
      <c r="A137" s="53" t="str">
        <f>json!E13</f>
        <v>cat8</v>
      </c>
      <c r="B137" s="53">
        <f>json!F13</f>
        <v>0</v>
      </c>
      <c r="C137" s="53"/>
      <c r="D137" s="53"/>
      <c r="E137" s="53"/>
      <c r="G137" s="52" t="str">
        <f>lang!A126</f>
        <v>8 상류 임대</v>
      </c>
      <c r="H137" s="50">
        <f t="shared" si="30"/>
        <v>0</v>
      </c>
    </row>
    <row r="138" spans="1:8">
      <c r="A138" s="53" t="str">
        <f>json!E14</f>
        <v>cat9</v>
      </c>
      <c r="B138" s="53">
        <f>json!F14</f>
        <v>16.727426569999999</v>
      </c>
      <c r="C138" s="53"/>
      <c r="D138" s="53"/>
      <c r="E138" s="53"/>
      <c r="G138" s="52" t="str">
        <f>lang!A127</f>
        <v>9 하류 배송</v>
      </c>
      <c r="H138" s="50">
        <f t="shared" si="30"/>
        <v>16.727426569999999</v>
      </c>
    </row>
    <row r="139" spans="1:8">
      <c r="A139" s="53" t="str">
        <f>json!E15</f>
        <v>cat10</v>
      </c>
      <c r="B139" s="53">
        <f>json!F15</f>
        <v>7.9955685100000009</v>
      </c>
      <c r="C139" s="53"/>
      <c r="D139" s="53"/>
      <c r="E139" s="53"/>
      <c r="G139" s="52" t="str">
        <f>lang!A128</f>
        <v>9 판매 후 가공</v>
      </c>
      <c r="H139" s="50">
        <f t="shared" si="30"/>
        <v>7.9955685100000009</v>
      </c>
    </row>
    <row r="140" spans="1:8">
      <c r="A140" s="53" t="str">
        <f>json!E16</f>
        <v>cat11</v>
      </c>
      <c r="B140" s="53">
        <f>json!F16</f>
        <v>0</v>
      </c>
      <c r="C140" s="53"/>
      <c r="D140" s="53"/>
      <c r="E140" s="53"/>
      <c r="G140" s="52" t="str">
        <f>lang!A129</f>
        <v>11 사용</v>
      </c>
      <c r="H140" s="50">
        <f t="shared" si="30"/>
        <v>0</v>
      </c>
    </row>
    <row r="141" spans="1:8">
      <c r="A141" s="53" t="str">
        <f>json!E17</f>
        <v>cat12</v>
      </c>
      <c r="B141" s="53">
        <f>json!F17</f>
        <v>25.534500000000001</v>
      </c>
      <c r="C141" s="53"/>
      <c r="D141" s="53"/>
      <c r="E141" s="53"/>
      <c r="G141" s="52" t="str">
        <f>lang!A130</f>
        <v>12 사용 후 폐기</v>
      </c>
      <c r="H141" s="50">
        <f t="shared" si="30"/>
        <v>25.534500000000001</v>
      </c>
    </row>
    <row r="142" spans="1:8">
      <c r="A142" s="53" t="str">
        <f>json!E18</f>
        <v>cat13</v>
      </c>
      <c r="B142" s="53">
        <f>json!F18</f>
        <v>0</v>
      </c>
      <c r="C142" s="53"/>
      <c r="D142" s="53"/>
      <c r="E142" s="53"/>
      <c r="G142" s="52" t="str">
        <f>lang!A131</f>
        <v>13 하류 임대</v>
      </c>
      <c r="H142" s="50">
        <f t="shared" si="30"/>
        <v>0</v>
      </c>
    </row>
    <row r="143" spans="1:8">
      <c r="A143" s="53" t="str">
        <f>json!E19</f>
        <v>cat14</v>
      </c>
      <c r="B143" s="53">
        <f>json!F19</f>
        <v>0</v>
      </c>
      <c r="C143" s="53"/>
      <c r="D143" s="53"/>
      <c r="E143" s="53"/>
      <c r="G143" s="52" t="str">
        <f>lang!A132</f>
        <v>14 프랜차이즈</v>
      </c>
      <c r="H143" s="50">
        <f t="shared" si="30"/>
        <v>0</v>
      </c>
    </row>
    <row r="144" spans="1:8">
      <c r="A144" s="53" t="str">
        <f>json!E20</f>
        <v>cat15</v>
      </c>
      <c r="B144" s="53">
        <f>json!F20</f>
        <v>0</v>
      </c>
      <c r="C144" s="53"/>
      <c r="D144" s="53"/>
      <c r="E144" s="53"/>
      <c r="G144" s="52" t="str">
        <f>lang!A133</f>
        <v>15 투자</v>
      </c>
      <c r="H144" s="50">
        <f t="shared" si="30"/>
        <v>0</v>
      </c>
    </row>
    <row r="145" spans="1:9">
      <c r="A145" s="53" t="str">
        <f>json!E21</f>
        <v>con_p</v>
      </c>
      <c r="B145" s="53">
        <f>json!F21</f>
        <v>126.27134848</v>
      </c>
      <c r="C145" s="53"/>
      <c r="D145" s="53"/>
      <c r="E145" s="53"/>
      <c r="G145" s="79" t="s">
        <v>3</v>
      </c>
      <c r="H145" s="50">
        <f t="shared" si="30"/>
        <v>126.27134848</v>
      </c>
    </row>
    <row r="146" spans="1:9">
      <c r="A146" s="53" t="str">
        <f>json!E22</f>
        <v>con_m</v>
      </c>
      <c r="B146" s="53">
        <f>json!F22</f>
        <v>237.44505020950001</v>
      </c>
      <c r="C146" s="53"/>
      <c r="D146" s="53"/>
      <c r="E146" s="53"/>
      <c r="G146" s="79" t="s">
        <v>14</v>
      </c>
      <c r="H146" s="50">
        <f t="shared" si="30"/>
        <v>237.44505020950001</v>
      </c>
    </row>
    <row r="147" spans="1:9">
      <c r="A147" s="53" t="str">
        <f>json!E23</f>
        <v>msg10</v>
      </c>
      <c r="B147" s="53">
        <f>json!F23</f>
        <v>0</v>
      </c>
      <c r="C147" s="53" t="str">
        <f>IF(B147=0,"",VLOOKUP(B147,lang!A791:B793,2,0))</f>
        <v/>
      </c>
      <c r="D147" s="53"/>
      <c r="E147" s="53"/>
    </row>
    <row r="148" spans="1:9">
      <c r="A148" s="53" t="str">
        <f>json!E24</f>
        <v>msg11</v>
      </c>
      <c r="B148" s="53" t="str">
        <f>json!F24</f>
        <v>素材生産のため特定できず</v>
      </c>
      <c r="C148" s="53" t="str">
        <f>IF(B148=0,"",VLOOKUP(B148,lang!A794:B795,2,0))</f>
        <v xml:space="preserve"> 특정할 수 없어 소재 생산을 위해 특정할 수 없어</v>
      </c>
      <c r="D148" s="53"/>
      <c r="E148" s="53"/>
      <c r="G148" s="146"/>
      <c r="H148" s="146" t="str">
        <f>lang!A139</f>
        <v>기여</v>
      </c>
      <c r="I148" s="146" t="str">
        <f>lang!A140</f>
        <v>배출</v>
      </c>
    </row>
    <row r="149" spans="1:9">
      <c r="A149" s="53" t="str">
        <f>json!E25</f>
        <v>msg12</v>
      </c>
      <c r="B149" s="53">
        <f>json!F25</f>
        <v>0</v>
      </c>
      <c r="C149" s="53" t="str">
        <f>IF(B149=0,"",VLOOKUP(B149,lang!A791:B793,2,0))</f>
        <v/>
      </c>
      <c r="D149" s="53"/>
      <c r="E149" s="53"/>
      <c r="G149" s="147" t="str">
        <f>lang!A141</f>
        <v>재생 제품</v>
      </c>
      <c r="H149" s="148">
        <f>B145</f>
        <v>126.27134848</v>
      </c>
      <c r="I149" s="148"/>
    </row>
    <row r="150" spans="1:9">
      <c r="A150" s="53" t="str">
        <f>json!E26</f>
        <v>msg14</v>
      </c>
      <c r="B150" s="53" t="str">
        <f>json!F26</f>
        <v>フランチャイズなし</v>
      </c>
      <c r="C150" s="53" t="str">
        <f>VLOOKUP(B150,lang!A$797:B$799,2,0)</f>
        <v>프랜차이즈 없음</v>
      </c>
      <c r="D150" s="53"/>
      <c r="E150" s="53"/>
      <c r="G150" s="147" t="str">
        <f>lang!A142</f>
        <v>재생 소재</v>
      </c>
      <c r="H150" s="148">
        <f>B146</f>
        <v>237.44505020950001</v>
      </c>
      <c r="I150" s="148"/>
    </row>
    <row r="151" spans="1:9">
      <c r="A151" s="53" t="str">
        <f>json!E27</f>
        <v>g1_nm</v>
      </c>
      <c r="B151" s="53" t="str">
        <f>json!F27</f>
        <v>electricity</v>
      </c>
      <c r="C151" s="53" t="str">
        <f>IFERROR(VLOOKUP(B151,lang!A$801:B$829,2,0),B151)</f>
        <v>electricity</v>
      </c>
      <c r="D151" s="53">
        <f>B152</f>
        <v>147.82563510363761</v>
      </c>
      <c r="E151" s="53"/>
      <c r="G151" s="80" t="s">
        <v>3</v>
      </c>
      <c r="H151" s="80"/>
      <c r="I151" s="79">
        <f>B126</f>
        <v>57.327019999999997</v>
      </c>
    </row>
    <row r="152" spans="1:9">
      <c r="A152" s="53" t="str">
        <f>json!E28</f>
        <v>g1_v</v>
      </c>
      <c r="B152" s="53">
        <f>json!F28</f>
        <v>147.82563510363761</v>
      </c>
      <c r="C152" s="53" t="str">
        <f>IFERROR(VLOOKUP(B153,lang!A$801:B$829,2,0),B153)</f>
        <v>夾具</v>
      </c>
      <c r="D152" s="53">
        <f>B154</f>
        <v>57.352213300000003</v>
      </c>
      <c r="E152" s="53"/>
      <c r="G152" s="80" t="s">
        <v>14</v>
      </c>
      <c r="H152" s="80"/>
      <c r="I152" s="79">
        <f>B127</f>
        <v>147.82563510363761</v>
      </c>
    </row>
    <row r="153" spans="1:9">
      <c r="A153" s="53" t="str">
        <f>json!E29</f>
        <v>g2_nm</v>
      </c>
      <c r="B153" s="53" t="str">
        <f>json!F29</f>
        <v>夾具</v>
      </c>
      <c r="C153" s="53" t="str">
        <f>IFERROR(VLOOKUP(B155,lang!A$801:B$829,2,0),B155)</f>
        <v>경유</v>
      </c>
      <c r="D153" s="53">
        <f>B156</f>
        <v>52.580399999999997</v>
      </c>
      <c r="E153" s="53"/>
      <c r="G153" s="80" t="s">
        <v>28</v>
      </c>
      <c r="H153" s="80"/>
      <c r="I153" s="79">
        <f>B128</f>
        <v>215.591886118682</v>
      </c>
    </row>
    <row r="154" spans="1:9">
      <c r="A154" s="53" t="str">
        <f>json!E30</f>
        <v>g2_v</v>
      </c>
      <c r="B154" s="53">
        <f>json!F30</f>
        <v>57.352213300000003</v>
      </c>
      <c r="C154" s="53"/>
      <c r="D154" s="53"/>
      <c r="E154" s="53"/>
    </row>
    <row r="155" spans="1:9">
      <c r="A155" s="53" t="str">
        <f>json!E31</f>
        <v>g3_nm</v>
      </c>
      <c r="B155" s="53" t="str">
        <f>json!F31</f>
        <v>軽油</v>
      </c>
      <c r="C155" s="53"/>
      <c r="D155" s="53"/>
      <c r="E155" s="53"/>
    </row>
    <row r="156" spans="1:9">
      <c r="A156" s="53" t="str">
        <f>json!E32</f>
        <v>g3_v</v>
      </c>
      <c r="B156" s="53">
        <f>json!F32</f>
        <v>52.580399999999997</v>
      </c>
      <c r="C156" s="53"/>
      <c r="D156" s="53"/>
      <c r="E156" s="5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83203125" defaultRowHeight="18"/>
  <cols>
    <col min="1" max="4" width="8.83203125" style="81" customWidth="1"/>
    <col min="5" max="6" width="7.83203125" style="84" customWidth="1"/>
    <col min="7" max="7" width="8.83203125" style="81" customWidth="1"/>
    <col min="8" max="16384" width="8.83203125" style="81"/>
  </cols>
  <sheetData>
    <row r="1" spans="1:6">
      <c r="A1" s="81" t="str">
        <f>jsonwk!AI1</f>
        <v>{</v>
      </c>
      <c r="E1" t="s">
        <v>2143</v>
      </c>
      <c r="F1">
        <v>200</v>
      </c>
    </row>
    <row r="2" spans="1:6">
      <c r="A2" s="81" t="str">
        <f ca="1">jsonwk!AI2</f>
        <v>"種類": "SCAT123P","パスワード":"eNeN;Eb9@bOv","日付":"44875","産出物":"素材","売上":200,</v>
      </c>
      <c r="E2" t="s">
        <v>3</v>
      </c>
      <c r="F2">
        <v>57.327019999999997</v>
      </c>
    </row>
    <row r="3" spans="1:6">
      <c r="A3" s="81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1" t="str">
        <f>jsonwk!AI4</f>
        <v>{"燃料種":"ガソリン","燃料値":2},</v>
      </c>
      <c r="E4" t="s">
        <v>28</v>
      </c>
      <c r="F4">
        <v>215.591886118682</v>
      </c>
    </row>
    <row r="5" spans="1:6">
      <c r="A5" s="81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1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1" t="str">
        <f>jsonwk!AI7</f>
        <v>{"燃料種":"","燃料値":0},</v>
      </c>
      <c r="E7" t="s">
        <v>2146</v>
      </c>
      <c r="F7">
        <v>31.304997455999999</v>
      </c>
    </row>
    <row r="8" spans="1:6">
      <c r="A8" s="81" t="str">
        <f>jsonwk!AI8</f>
        <v>{"燃料種":"","燃料値":0},</v>
      </c>
      <c r="E8" t="s">
        <v>2147</v>
      </c>
      <c r="F8">
        <v>21.455741383307991</v>
      </c>
    </row>
    <row r="9" spans="1:6">
      <c r="A9" s="81" t="str">
        <f>jsonwk!AI9</f>
        <v>{"燃料種":"","燃料値":0},</v>
      </c>
      <c r="E9" t="s">
        <v>2148</v>
      </c>
      <c r="F9">
        <v>7.7877236620000003</v>
      </c>
    </row>
    <row r="10" spans="1:6">
      <c r="A10" s="81" t="str">
        <f>jsonwk!AI10</f>
        <v>{"燃料種":"","燃料値":0}],</v>
      </c>
      <c r="E10" t="s">
        <v>2149</v>
      </c>
      <c r="F10">
        <v>16.453765000000001</v>
      </c>
    </row>
    <row r="11" spans="1:6">
      <c r="A11" s="81" t="str">
        <f>jsonwk!AI11</f>
        <v>"SC2":[{"電力名":"C0080South Korea","電力値":260000},</v>
      </c>
      <c r="E11" t="s">
        <v>2150</v>
      </c>
      <c r="F11">
        <v>9.4900193412</v>
      </c>
    </row>
    <row r="12" spans="1:6">
      <c r="A12" s="81" t="str">
        <f>jsonwk!AI12</f>
        <v>{"電力名":"C0080South Korea","電力値":50000},</v>
      </c>
      <c r="E12" t="s">
        <v>2151</v>
      </c>
      <c r="F12">
        <v>5.0098086345000006</v>
      </c>
    </row>
    <row r="13" spans="1:6">
      <c r="A13" s="81" t="str">
        <f>jsonwk!AI13</f>
        <v>{"電力名":"0","電力値":0},</v>
      </c>
      <c r="E13" t="s">
        <v>2152</v>
      </c>
      <c r="F13">
        <v>0</v>
      </c>
    </row>
    <row r="14" spans="1:6">
      <c r="A14" s="81" t="str">
        <f>jsonwk!AI14</f>
        <v>{"電力名":"0","電力値":0},</v>
      </c>
      <c r="E14" t="s">
        <v>2153</v>
      </c>
      <c r="F14">
        <v>16.727426569999999</v>
      </c>
    </row>
    <row r="15" spans="1:6">
      <c r="A15" s="81" t="str">
        <f>jsonwk!AI15</f>
        <v>{"電力名":"0","電力値":0}],</v>
      </c>
      <c r="E15" t="s">
        <v>2154</v>
      </c>
      <c r="F15">
        <v>7.9955685100000009</v>
      </c>
    </row>
    <row r="16" spans="1:6">
      <c r="A16" s="81" t="str">
        <f ca="1">jsonwk!AI16</f>
        <v>"SC3":[{"カテゴリー":"購入","名称":"산소","コード":"202902","値":0.088},</v>
      </c>
      <c r="E16" t="s">
        <v>2155</v>
      </c>
      <c r="F16">
        <v>0</v>
      </c>
    </row>
    <row r="17" spans="1:6">
      <c r="A17" s="81" t="str">
        <f ca="1">jsonwk!AI17</f>
        <v>{"カテゴリー":"購入","名称":"碍子","コード":"253101","値":0.002},</v>
      </c>
      <c r="E17" t="s">
        <v>2156</v>
      </c>
      <c r="F17">
        <v>25.534500000000001</v>
      </c>
    </row>
    <row r="18" spans="1:6">
      <c r="A18" s="81" t="str">
        <f ca="1">jsonwk!AI18</f>
        <v>{"カテゴリー":"購入","名称":"철판","コード":"262301","値":0.001},</v>
      </c>
      <c r="E18" t="s">
        <v>2157</v>
      </c>
      <c r="F18">
        <v>0</v>
      </c>
    </row>
    <row r="19" spans="1:6">
      <c r="A19" s="81" t="str">
        <f ca="1">jsonwk!AI19</f>
        <v>{"カテゴリー":"購入","名称":"전자부품","コード":"329902","値":0.003},</v>
      </c>
      <c r="E19" t="s">
        <v>2158</v>
      </c>
      <c r="F19">
        <v>0</v>
      </c>
    </row>
    <row r="20" spans="1:6">
      <c r="A20" s="81" t="str">
        <f ca="1">jsonwk!AI20</f>
        <v>{"カテゴリー":"役務","名称":"먼지 처리","コード":"481102","値":1.7},</v>
      </c>
      <c r="E20" t="s">
        <v>2159</v>
      </c>
      <c r="F20">
        <v>0</v>
      </c>
    </row>
    <row r="21" spans="1:6">
      <c r="A21" s="81" t="str">
        <f ca="1">jsonwk!AI21</f>
        <v>{"カテゴリー":"設備","名称":"공장설비","コード":"411202","値":12},</v>
      </c>
      <c r="E21" t="s">
        <v>2160</v>
      </c>
      <c r="F21">
        <v>126.27134848</v>
      </c>
    </row>
    <row r="22" spans="1:6">
      <c r="A22" s="81" t="str">
        <f ca="1">jsonwk!AI22</f>
        <v>{"カテゴリー":"入荷輸送","名称":"입하 운송비","コード":"572201","値":2},</v>
      </c>
      <c r="E22" t="s">
        <v>2161</v>
      </c>
      <c r="F22">
        <v>237.44505020950001</v>
      </c>
    </row>
    <row r="23" spans="1:6">
      <c r="A23" s="81" t="str">
        <f ca="1">jsonwk!AI23</f>
        <v>{"カテゴリー":"出荷輸送","名称":"배송비","コード":"576101","値":10},</v>
      </c>
      <c r="E23" t="s">
        <v>2162</v>
      </c>
      <c r="F23"/>
    </row>
    <row r="24" spans="1:6">
      <c r="A24" s="81" t="str">
        <f ca="1">jsonwk!AI24</f>
        <v>{"カテゴリー":"出張費","名称":"출장 여비","コード":"573101","値":1.2},</v>
      </c>
      <c r="E24" t="s">
        <v>2163</v>
      </c>
      <c r="F24" t="s">
        <v>2164</v>
      </c>
    </row>
    <row r="25" spans="1:6">
      <c r="A25" s="81" t="str">
        <f ca="1">jsonwk!AI25</f>
        <v>{"カテゴリー":"通勤費","名称":"통근 수당","コード":"572101","値":1.5},</v>
      </c>
      <c r="E25" t="s">
        <v>2165</v>
      </c>
      <c r="F25"/>
    </row>
    <row r="26" spans="1:6">
      <c r="A26" s="81" t="str">
        <f ca="1">jsonwk!AI26</f>
        <v>{"カテゴリー":"投資","名称":"투자","コード":"531101","値":10},</v>
      </c>
      <c r="E26" t="s">
        <v>2166</v>
      </c>
      <c r="F26" t="s">
        <v>110</v>
      </c>
    </row>
    <row r="27" spans="1:6">
      <c r="A27" s="81" t="str">
        <f ca="1">jsonwk!AI27</f>
        <v>{"カテゴリー":"購入","名称":"비품","コード":"291201","値":20},</v>
      </c>
      <c r="E27" t="s">
        <v>2167</v>
      </c>
      <c r="F27" t="s">
        <v>13642</v>
      </c>
    </row>
    <row r="28" spans="1:6">
      <c r="A28" s="81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1" t="str">
        <f ca="1">jsonwk!AI29</f>
        <v>{"カテゴリー":"","名称":"0","コード":"","値":0},</v>
      </c>
      <c r="E29" t="s">
        <v>2169</v>
      </c>
      <c r="F29" t="s">
        <v>13643</v>
      </c>
    </row>
    <row r="30" spans="1:6">
      <c r="A30" s="81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1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1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1" t="str">
        <f ca="1">jsonwk!AI33</f>
        <v>{"カテゴリー":"","名称":"0","コード":"","値":0},</v>
      </c>
    </row>
    <row r="34" spans="1:1">
      <c r="A34" s="81" t="str">
        <f ca="1">jsonwk!AI34</f>
        <v>{"カテゴリー":"","名称":"0","コード":"","値":0},</v>
      </c>
    </row>
    <row r="35" spans="1:1">
      <c r="A35" s="81" t="str">
        <f ca="1">jsonwk!AI35</f>
        <v>{"カテゴリー":"","名称":"0","コード":"","値":0},</v>
      </c>
    </row>
    <row r="36" spans="1:1">
      <c r="A36" s="81" t="str">
        <f ca="1">jsonwk!AI36</f>
        <v>{"カテゴリー":"","名称":"0","コード":"","値":0},</v>
      </c>
    </row>
    <row r="37" spans="1:1">
      <c r="A37" s="81" t="str">
        <f ca="1">jsonwk!AI37</f>
        <v>{"カテゴリー":"","名称":"0","コード":"","値":0},</v>
      </c>
    </row>
    <row r="38" spans="1:1">
      <c r="A38" s="81" t="str">
        <f ca="1">jsonwk!AI38</f>
        <v>{"カテゴリー":"","名称":"0","コード":"","値":0},</v>
      </c>
    </row>
    <row r="39" spans="1:1">
      <c r="A39" s="81" t="str">
        <f ca="1">jsonwk!AI39</f>
        <v>{"カテゴリー":"","名称":"0","コード":"","値":0},</v>
      </c>
    </row>
    <row r="40" spans="1:1">
      <c r="A40" s="81" t="str">
        <f ca="1">jsonwk!AI40</f>
        <v>{"カテゴリー":"","名称":"0","コード":"","値":0},</v>
      </c>
    </row>
    <row r="41" spans="1:1">
      <c r="A41" s="81" t="str">
        <f ca="1">jsonwk!AI41</f>
        <v>{"カテゴリー":"","名称":"0","コード":"","値":0},</v>
      </c>
    </row>
    <row r="42" spans="1:1">
      <c r="A42" s="81" t="str">
        <f ca="1">jsonwk!AI42</f>
        <v>{"カテゴリー":"","名称":"0","コード":"","値":0},</v>
      </c>
    </row>
    <row r="43" spans="1:1">
      <c r="A43" s="81" t="str">
        <f ca="1">jsonwk!AI43</f>
        <v>{"カテゴリー":"","名称":"0","コード":"","値":0},</v>
      </c>
    </row>
    <row r="44" spans="1:1">
      <c r="A44" s="81" t="str">
        <f ca="1">jsonwk!AI44</f>
        <v>{"カテゴリー":"","名称":"0","コード":"","値":0},</v>
      </c>
    </row>
    <row r="45" spans="1:1">
      <c r="A45" s="81" t="str">
        <f ca="1">jsonwk!AI45</f>
        <v>{"カテゴリー":"","名称":"0","コード":"","値":0},</v>
      </c>
    </row>
    <row r="46" spans="1:1">
      <c r="A46" s="81" t="str">
        <f ca="1">jsonwk!AI46</f>
        <v>{"カテゴリー":"","名称":"0","コード":"","値":0},</v>
      </c>
    </row>
    <row r="47" spans="1:1">
      <c r="A47" s="81" t="str">
        <f ca="1">jsonwk!AI47</f>
        <v>{"カテゴリー":"","名称":"0","コード":"","値":0},</v>
      </c>
    </row>
    <row r="48" spans="1:1">
      <c r="A48" s="81" t="str">
        <f ca="1">jsonwk!AI48</f>
        <v>{"カテゴリー":"","名称":"0","コード":"","値":0},</v>
      </c>
    </row>
    <row r="49" spans="1:1">
      <c r="A49" s="81" t="str">
        <f ca="1">jsonwk!AI49</f>
        <v>{"カテゴリー":"","名称":"0","コード":"","値":0},</v>
      </c>
    </row>
    <row r="50" spans="1:1">
      <c r="A50" s="81" t="str">
        <f ca="1">jsonwk!AI50</f>
        <v>{"カテゴリー":"","名称":"0","コード":"","値":0},</v>
      </c>
    </row>
    <row r="51" spans="1:1">
      <c r="A51" s="81" t="str">
        <f ca="1">jsonwk!AI51</f>
        <v>{"カテゴリー":"","名称":"0","コード":"","値":0},</v>
      </c>
    </row>
    <row r="52" spans="1:1">
      <c r="A52" s="81" t="str">
        <f ca="1">jsonwk!AI52</f>
        <v>{"カテゴリー":"","名称":"0","コード":"","値":0},</v>
      </c>
    </row>
    <row r="53" spans="1:1">
      <c r="A53" s="81" t="str">
        <f ca="1">jsonwk!AI53</f>
        <v>{"カテゴリー":"","名称":"0","コード":"","値":0},</v>
      </c>
    </row>
    <row r="54" spans="1:1">
      <c r="A54" s="81" t="str">
        <f ca="1">jsonwk!AI54</f>
        <v>{"カテゴリー":"","名称":"0","コード":"","値":0},</v>
      </c>
    </row>
    <row r="55" spans="1:1">
      <c r="A55" s="81" t="str">
        <f ca="1">jsonwk!AI55</f>
        <v>{"カテゴリー":"","名称":"0","コード":"","値":0},</v>
      </c>
    </row>
    <row r="56" spans="1:1">
      <c r="A56" s="81" t="str">
        <f ca="1">jsonwk!AI56</f>
        <v>{"カテゴリー":"","名称":"0","コード":"","値":0},</v>
      </c>
    </row>
    <row r="57" spans="1:1">
      <c r="A57" s="81" t="str">
        <f ca="1">jsonwk!AI57</f>
        <v>{"カテゴリー":"","名称":"0","コード":"","値":0},</v>
      </c>
    </row>
    <row r="58" spans="1:1">
      <c r="A58" s="81" t="str">
        <f ca="1">jsonwk!AI58</f>
        <v>{"カテゴリー":"","名称":"0","コード":"","値":0},</v>
      </c>
    </row>
    <row r="59" spans="1:1">
      <c r="A59" s="81" t="str">
        <f ca="1">jsonwk!AI59</f>
        <v>{"カテゴリー":"","名称":"0","コード":"","値":0},</v>
      </c>
    </row>
    <row r="60" spans="1:1">
      <c r="A60" s="81" t="str">
        <f ca="1">jsonwk!AI60</f>
        <v>{"カテゴリー":"","名称":"0","コード":"","値":0},</v>
      </c>
    </row>
    <row r="61" spans="1:1">
      <c r="A61" s="81" t="str">
        <f ca="1">jsonwk!AI61</f>
        <v>{"カテゴリー":"","名称":"0","コード":"","値":0},</v>
      </c>
    </row>
    <row r="62" spans="1:1">
      <c r="A62" s="81" t="str">
        <f ca="1">jsonwk!AI62</f>
        <v>{"カテゴリー":"","名称":"0","コード":"","値":0},</v>
      </c>
    </row>
    <row r="63" spans="1:1">
      <c r="A63" s="81" t="str">
        <f ca="1">jsonwk!AI63</f>
        <v>{"カテゴリー":"","名称":"0","コード":"","値":0},</v>
      </c>
    </row>
    <row r="64" spans="1:1">
      <c r="A64" s="81" t="str">
        <f ca="1">jsonwk!AI64</f>
        <v>{"カテゴリー":"","名称":"0","コード":"","値":0},</v>
      </c>
    </row>
    <row r="65" spans="1:1">
      <c r="A65" s="81" t="str">
        <f ca="1">jsonwk!AI65</f>
        <v>{"カテゴリー":"","名称":"0","コード":"","値":0},</v>
      </c>
    </row>
    <row r="66" spans="1:1">
      <c r="A66" s="81" t="str">
        <f>jsonwk!AI66</f>
        <v>{"カテゴリー":"","名称":"0","コード":"0","値":0}],</v>
      </c>
    </row>
    <row r="67" spans="1:1">
      <c r="A67" s="81" t="str">
        <f>jsonwk!AI67</f>
        <v>"SC3U":{"重量":5,</v>
      </c>
    </row>
    <row r="68" spans="1:1">
      <c r="A68" s="81" t="str">
        <f>jsonwk!AI68</f>
        <v>"寿命(年)":5,</v>
      </c>
    </row>
    <row r="69" spans="1:1">
      <c r="A69" s="81" t="str">
        <f>jsonwk!AI69</f>
        <v>"稼働率(%)":80,</v>
      </c>
    </row>
    <row r="70" spans="1:1">
      <c r="A70" s="81" t="str">
        <f>jsonwk!AI70</f>
        <v>"稼働電力kw":4,</v>
      </c>
    </row>
    <row r="71" spans="1:1">
      <c r="A71" s="81" t="str">
        <f>jsonwk!AI71</f>
        <v>"燃料消費(L/h)":0.3,</v>
      </c>
    </row>
    <row r="72" spans="1:1">
      <c r="A72" s="81" t="str">
        <f>jsonwk!AI72</f>
        <v>"フランチャイズ":{"排出":0,"理由":"フランチャイズなし"}},</v>
      </c>
    </row>
    <row r="73" spans="1:1">
      <c r="A73" s="81" t="str">
        <f>jsonwk!AI73</f>
        <v>"構成":[{"構成物":"繊維","重量%":0},</v>
      </c>
    </row>
    <row r="74" spans="1:1">
      <c r="A74" s="81" t="str">
        <f>jsonwk!AI74</f>
        <v>{"構成物":"木材","重量%":0},</v>
      </c>
    </row>
    <row r="75" spans="1:1">
      <c r="A75" s="81" t="str">
        <f>jsonwk!AI75</f>
        <v>{"構成物":"パルプ・紙","重量%":0},</v>
      </c>
    </row>
    <row r="76" spans="1:1">
      <c r="A76" s="81" t="str">
        <f>jsonwk!AI76</f>
        <v>{"構成物":"化学製品","重量%":0},</v>
      </c>
    </row>
    <row r="77" spans="1:1">
      <c r="A77" s="81" t="str">
        <f>jsonwk!AI77</f>
        <v>{"構成物":"プラスチック","重量%":30},</v>
      </c>
    </row>
    <row r="78" spans="1:1">
      <c r="A78" s="81" t="str">
        <f>jsonwk!AI78</f>
        <v>{"構成物":"ゴム","重量%":0},</v>
      </c>
    </row>
    <row r="79" spans="1:1">
      <c r="A79" s="81" t="str">
        <f>jsonwk!AI79</f>
        <v>{"構成物":"革","重量%":0},</v>
      </c>
    </row>
    <row r="80" spans="1:1">
      <c r="A80" s="81" t="str">
        <f>jsonwk!AI80</f>
        <v>{"構成物":"ガラス","重量%":5},</v>
      </c>
    </row>
    <row r="81" spans="1:1">
      <c r="A81" s="81" t="str">
        <f>jsonwk!AI81</f>
        <v>{"構成物":"セメント","重量%":0},</v>
      </c>
    </row>
    <row r="82" spans="1:1">
      <c r="A82" s="81" t="str">
        <f>jsonwk!AI82</f>
        <v>{"構成物":"窯業・土石","重量%":0},</v>
      </c>
    </row>
    <row r="83" spans="1:1">
      <c r="A83" s="81" t="str">
        <f>jsonwk!AI83</f>
        <v>{"構成物":"鋼","重量%":50},</v>
      </c>
    </row>
    <row r="84" spans="1:1">
      <c r="A84" s="81" t="str">
        <f>jsonwk!AI84</f>
        <v>{"構成物":"銅","重量%":0},</v>
      </c>
    </row>
    <row r="85" spans="1:1">
      <c r="A85" s="81" t="str">
        <f>jsonwk!AI85</f>
        <v>{"構成物":"アルミ","重量%":10},</v>
      </c>
    </row>
    <row r="86" spans="1:1">
      <c r="A86" s="81" t="str">
        <f>jsonwk!AI86</f>
        <v>{"構成物":"非鉄金属","重量%":0},</v>
      </c>
    </row>
    <row r="87" spans="1:1">
      <c r="A87" s="81" t="str">
        <f>jsonwk!AI87</f>
        <v>{"構成物":"その他","重量%":0},</v>
      </c>
    </row>
    <row r="88" spans="1:1">
      <c r="A88" s="81" t="str">
        <f>jsonwk!AI88</f>
        <v>{"構成物":"0","重量%":0}],</v>
      </c>
    </row>
    <row r="89" spans="1:1">
      <c r="A89" s="81" t="str">
        <f>jsonwk!AI89</f>
        <v>"発生廃棄物":[{"種類":"廃アルカリ","発生量":0.3},</v>
      </c>
    </row>
    <row r="90" spans="1:1">
      <c r="A90" s="81" t="str">
        <f>jsonwk!AI90</f>
        <v>{"種類":"廃プラスチック類","発生量":20},</v>
      </c>
    </row>
    <row r="91" spans="1:1">
      <c r="A91" s="81" t="str">
        <f>jsonwk!AI91</f>
        <v>{"種類":"木くず","発生量":0.05},</v>
      </c>
    </row>
    <row r="92" spans="1:1">
      <c r="A92" s="81" t="str">
        <f>jsonwk!AI92</f>
        <v>{"種類":"","発生量":0},</v>
      </c>
    </row>
    <row r="93" spans="1:1">
      <c r="A93" s="81" t="str">
        <f>jsonwk!AI93</f>
        <v>{"種類":"","発生量":0},</v>
      </c>
    </row>
    <row r="94" spans="1:1">
      <c r="A94" s="81" t="str">
        <f>jsonwk!AI94</f>
        <v>{"種類":"","発生量":0},</v>
      </c>
    </row>
    <row r="95" spans="1:1">
      <c r="A95" s="81" t="str">
        <f>jsonwk!AI95</f>
        <v>{"種類":"","発生量":0},</v>
      </c>
    </row>
    <row r="96" spans="1:1">
      <c r="A96" s="81" t="str">
        <f>jsonwk!AI96</f>
        <v>{"種類":"","発生量":0},</v>
      </c>
    </row>
    <row r="97" spans="1:1">
      <c r="A97" s="81" t="str">
        <f>jsonwk!AI97</f>
        <v>{"種類":"","発生量":0},</v>
      </c>
    </row>
    <row r="98" spans="1:1">
      <c r="A98" s="81" t="str">
        <f>jsonwk!AI98</f>
        <v>{"種類":"","発生量":0},</v>
      </c>
    </row>
    <row r="99" spans="1:1">
      <c r="A99" s="81" t="str">
        <f>jsonwk!AI99</f>
        <v>{"種類":"","発生量":0}],</v>
      </c>
    </row>
    <row r="100" spans="1:1">
      <c r="A100" s="81" t="str">
        <f>jsonwk!AI100</f>
        <v>"再生品":[{"再生品名":"병","品コード":"251109","再生品量":10},</v>
      </c>
    </row>
    <row r="101" spans="1:1">
      <c r="A101" s="81" t="str">
        <f>jsonwk!AI101</f>
        <v>{"再生品名":"트레이","品コード":"221101","再生品量":30},</v>
      </c>
    </row>
    <row r="102" spans="1:1">
      <c r="A102" s="81" t="str">
        <f>jsonwk!AI102</f>
        <v>{"再生品名":"0","品コード":"0","再生品量":0}],</v>
      </c>
    </row>
    <row r="103" spans="1:1">
      <c r="A103" s="81" t="str">
        <f>jsonwk!AI103</f>
        <v>"再生原材料":[{"拡張コード":"再生用:棒鋼用鉄スクラップ","再生材量":13.5},</v>
      </c>
    </row>
    <row r="104" spans="1:1">
      <c r="A104" s="81" t="str">
        <f>jsonwk!AI104</f>
        <v>{"拡張コード":"再生用:Ni","再生材量":1},</v>
      </c>
    </row>
    <row r="105" spans="1:1">
      <c r="A105" s="81" t="str">
        <f>jsonwk!AI105</f>
        <v>{"拡張コード":"再生用:MIX銅","再生材量":2},</v>
      </c>
    </row>
    <row r="106" spans="1:1">
      <c r="A106" s="81" t="str">
        <f>jsonwk!AI106</f>
        <v>{"拡張コード":"再生用:MIX金","再生材量":2},</v>
      </c>
    </row>
    <row r="107" spans="1:1">
      <c r="A107" s="81" t="str">
        <f>jsonwk!AI107</f>
        <v>{"拡張コード":"再生用:鋳物用アルミスクラップ","再生材量":5.3},</v>
      </c>
    </row>
    <row r="108" spans="1:1">
      <c r="A108" s="81" t="str">
        <f>jsonwk!AI108</f>
        <v>{"拡張コード":"再生用:MIXプラスチック","再生材量":1},</v>
      </c>
    </row>
    <row r="109" spans="1:1">
      <c r="A109" s="81" t="str">
        <f>jsonwk!AI109</f>
        <v>{"拡張コード":"","再生材量":0},</v>
      </c>
    </row>
    <row r="110" spans="1:1">
      <c r="A110" s="81" t="str">
        <f>jsonwk!AI110</f>
        <v>{"拡張コード":"","再生材量":0},</v>
      </c>
    </row>
    <row r="111" spans="1:1">
      <c r="A111" s="81" t="str">
        <f>jsonwk!AI111</f>
        <v>{"拡張コード":"","再生材量":0},</v>
      </c>
    </row>
    <row r="112" spans="1:1">
      <c r="A112" s="81" t="str">
        <f>jsonwk!AI112</f>
        <v>{"拡張コード":"","再生材量":0},</v>
      </c>
    </row>
    <row r="113" spans="1:1">
      <c r="A113" s="81" t="str">
        <f>jsonwk!AI113</f>
        <v>{"拡張コード":"","再生材量":0},</v>
      </c>
    </row>
    <row r="114" spans="1:1">
      <c r="A114" s="81" t="str">
        <f>jsonwk!AI114</f>
        <v>{"拡張コード":"","再生材量":0},</v>
      </c>
    </row>
    <row r="115" spans="1:1">
      <c r="A115" s="81" t="str">
        <f>jsonwk!AI115</f>
        <v>{"拡張コード":"","再生材量":0},</v>
      </c>
    </row>
    <row r="116" spans="1:1">
      <c r="A116" s="81" t="str">
        <f>jsonwk!AI116</f>
        <v>{"拡張コード":"","再生材量":0},</v>
      </c>
    </row>
    <row r="117" spans="1:1">
      <c r="A117" s="81" t="str">
        <f>jsonwk!AI117</f>
        <v>{"拡張コード":"","再生材量":0},</v>
      </c>
    </row>
    <row r="118" spans="1:1">
      <c r="A118" s="81" t="str">
        <f>jsonwk!AI118</f>
        <v>{"拡張コード":"","再生材量":0},</v>
      </c>
    </row>
    <row r="119" spans="1:1">
      <c r="A119" s="81" t="str">
        <f>jsonwk!AI119</f>
        <v>{"拡張コード":"","再生材量":0},</v>
      </c>
    </row>
    <row r="120" spans="1:1">
      <c r="A120" s="81" t="str">
        <f>jsonwk!AI120</f>
        <v>{"拡張コード":"","再生材量":0},</v>
      </c>
    </row>
    <row r="121" spans="1:1">
      <c r="A121" s="81" t="str">
        <f>jsonwk!AI121</f>
        <v>{"拡張コード":"","再生材量":0},</v>
      </c>
    </row>
    <row r="122" spans="1:1">
      <c r="A122" s="81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hal</cp:lastModifiedBy>
  <dcterms:created xsi:type="dcterms:W3CDTF">2022-03-30T09:50:18Z</dcterms:created>
  <dcterms:modified xsi:type="dcterms:W3CDTF">2022-11-10T02:28:50Z</dcterms:modified>
</cp:coreProperties>
</file>